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sab-my.sharepoint.com/personal/neslihan_ornek_tursab_org_tr/Documents/Belgeler/MALİ TABLOLAR/KONSOLİDE TABLOLAR VE RAPORLAR/Yayınlanan yönetim raporları/31.12.2020 tablolar yayınlanan/"/>
    </mc:Choice>
  </mc:AlternateContent>
  <xr:revisionPtr revIDLastSave="9" documentId="8_{F544B86C-FB7D-4CB5-87E7-B25EFA8B44C5}" xr6:coauthVersionLast="46" xr6:coauthVersionMax="46" xr10:uidLastSave="{070C3812-AA5A-4A88-871C-84D04F709D04}"/>
  <bookViews>
    <workbookView xWindow="-120" yWindow="-120" windowWidth="29040" windowHeight="15840" xr2:uid="{00000000-000D-0000-FFFF-FFFF00000000}"/>
  </bookViews>
  <sheets>
    <sheet name="31.12.2020 Konsolide Bilanço" sheetId="8" r:id="rId1"/>
    <sheet name="1" sheetId="7" state="hidden" r:id="rId2"/>
  </sheets>
  <definedNames>
    <definedName name="_xlnm.Print_Area" localSheetId="0">'31.12.2020 Konsolide Bilanço'!$A$1:$J$173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6" i="8" l="1"/>
  <c r="I136" i="8"/>
  <c r="E115" i="8"/>
  <c r="D114" i="8"/>
  <c r="E20" i="8" l="1"/>
  <c r="I137" i="8" l="1"/>
  <c r="J134" i="8" s="1"/>
  <c r="E12" i="8" l="1"/>
  <c r="I119" i="8"/>
  <c r="I115" i="8"/>
  <c r="I111" i="8"/>
  <c r="H110" i="8"/>
  <c r="I106" i="8" s="1"/>
  <c r="I102" i="8"/>
  <c r="I63" i="8"/>
  <c r="I57" i="8"/>
  <c r="I53" i="8"/>
  <c r="I40" i="8"/>
  <c r="I38" i="8"/>
  <c r="I35" i="8"/>
  <c r="H34" i="8"/>
  <c r="H33" i="8"/>
  <c r="H27" i="8"/>
  <c r="I20" i="8"/>
  <c r="I18" i="8"/>
  <c r="I12" i="8"/>
  <c r="E137" i="8"/>
  <c r="F134" i="8" s="1"/>
  <c r="E119" i="8"/>
  <c r="E111" i="8"/>
  <c r="E106" i="8"/>
  <c r="E102" i="8"/>
  <c r="E63" i="8"/>
  <c r="E57" i="8"/>
  <c r="E53" i="8"/>
  <c r="E40" i="8"/>
  <c r="E38" i="8"/>
  <c r="E35" i="8"/>
  <c r="E26" i="8"/>
  <c r="D27" i="8"/>
  <c r="E18" i="8"/>
  <c r="I26" i="8" l="1"/>
  <c r="J10" i="8" s="1"/>
  <c r="J96" i="8"/>
  <c r="J48" i="8"/>
  <c r="F96" i="8"/>
  <c r="F48" i="8"/>
  <c r="F10" i="8"/>
  <c r="J69" i="8" l="1"/>
  <c r="J141" i="8"/>
  <c r="F141" i="8"/>
  <c r="F69" i="8"/>
</calcChain>
</file>

<file path=xl/sharedStrings.xml><?xml version="1.0" encoding="utf-8"?>
<sst xmlns="http://schemas.openxmlformats.org/spreadsheetml/2006/main" count="115" uniqueCount="105">
  <si>
    <t xml:space="preserve"> I- DÖNEN VARLIKLAR</t>
  </si>
  <si>
    <t>II- DURAN VARLIKLAR</t>
  </si>
  <si>
    <t xml:space="preserve">  A TICARI ALACAKLAR</t>
  </si>
  <si>
    <t xml:space="preserve">  B DIGER ALACAKLAR</t>
  </si>
  <si>
    <t xml:space="preserve">  C MALI DURAN VARLIKLAR</t>
  </si>
  <si>
    <t xml:space="preserve">  III- ÖZKAYNAKLAR</t>
  </si>
  <si>
    <t>AKTİF (VARLIKLAR)</t>
  </si>
  <si>
    <t xml:space="preserve">  A. Hazır Değerler</t>
  </si>
  <si>
    <t xml:space="preserve">     Kasa</t>
  </si>
  <si>
    <t xml:space="preserve">     Banka                                                        </t>
  </si>
  <si>
    <t xml:space="preserve">     Verilen Depozito ve Teminatlar</t>
  </si>
  <si>
    <t xml:space="preserve">     Diğer Hazır Değerler</t>
  </si>
  <si>
    <t xml:space="preserve">     Diğer Ticari Alacaklar</t>
  </si>
  <si>
    <t xml:space="preserve">     Ticari Mallar </t>
  </si>
  <si>
    <t xml:space="preserve">      Devreden KDV</t>
  </si>
  <si>
    <t xml:space="preserve">      Personel Avansları</t>
  </si>
  <si>
    <t xml:space="preserve">      İş Avansları</t>
  </si>
  <si>
    <t xml:space="preserve">     Demirbaslar</t>
  </si>
  <si>
    <t xml:space="preserve">      Haklar</t>
  </si>
  <si>
    <t>AKTİF (VARLIKLAR) TOPLAMI</t>
  </si>
  <si>
    <t>PASİF (KAYNAKLAR)</t>
  </si>
  <si>
    <t xml:space="preserve">    A. Mali Borçlar</t>
  </si>
  <si>
    <t xml:space="preserve">    B. Ticari Borçlar</t>
  </si>
  <si>
    <t xml:space="preserve">       Personele Borçlar</t>
  </si>
  <si>
    <t xml:space="preserve">       Satıcılar</t>
  </si>
  <si>
    <t xml:space="preserve">    C. Diğer Kısa Vadeli Borçlar</t>
  </si>
  <si>
    <t xml:space="preserve">      Ödenecek Vegi ve Fonlar</t>
  </si>
  <si>
    <t xml:space="preserve">      Ödenecek Sosyal Güvenlik Kesintileri</t>
  </si>
  <si>
    <t>PASİF (KAYNAKLAR) TOPLAMI</t>
  </si>
  <si>
    <t xml:space="preserve">     Alınan Çekler                                                       </t>
  </si>
  <si>
    <t xml:space="preserve">  B. Menkul Kıymetler</t>
  </si>
  <si>
    <t xml:space="preserve">  C. Ticari Alacaklar</t>
  </si>
  <si>
    <t xml:space="preserve">  D. Diğer Alacaklar</t>
  </si>
  <si>
    <t xml:space="preserve">  E. Stoklar</t>
  </si>
  <si>
    <t xml:space="preserve">  B. Maddi Duran varlıklar</t>
  </si>
  <si>
    <t xml:space="preserve">  A. Mali Duran varlıklar</t>
  </si>
  <si>
    <t xml:space="preserve">     İştirakler</t>
  </si>
  <si>
    <t xml:space="preserve">     Bağlı Ortaklıklar</t>
  </si>
  <si>
    <t xml:space="preserve">     Binalar</t>
  </si>
  <si>
    <t xml:space="preserve">    A. Geçmiş Dönem Net Gelirleri </t>
  </si>
  <si>
    <t xml:space="preserve">     Verilen Çekler  (-)</t>
  </si>
  <si>
    <t xml:space="preserve">     Verilen Sipariş Avansları</t>
  </si>
  <si>
    <t xml:space="preserve">     Acentalardan Alacaklar</t>
  </si>
  <si>
    <t xml:space="preserve">  C. Maddi Olmayan Duran Varlıklar</t>
  </si>
  <si>
    <t xml:space="preserve">  D. Gelecek yıllara ait Giderler ve Gelir Tahakkukları</t>
  </si>
  <si>
    <t xml:space="preserve">    F. Borç ve Gider Karşılıkları</t>
  </si>
  <si>
    <t xml:space="preserve">     Diğer Menkul Kıymetler</t>
  </si>
  <si>
    <t xml:space="preserve">     Diğer Çeşitli Alacaklar </t>
  </si>
  <si>
    <t xml:space="preserve">      Gelecek Aylara Ait Giderler</t>
  </si>
  <si>
    <t xml:space="preserve">  F. Gelecek Aylara Ait Gid. Ve Gelir Tahakkukları</t>
  </si>
  <si>
    <t xml:space="preserve">  G. Diğer Dönen Varlıklar</t>
  </si>
  <si>
    <t xml:space="preserve">     Tesis Makine ve Cihazlar</t>
  </si>
  <si>
    <t xml:space="preserve">     Birikmiş Amortismanlar (-)</t>
  </si>
  <si>
    <t xml:space="preserve">      Özel Maliyetler</t>
  </si>
  <si>
    <t xml:space="preserve">       Banka Kredileri</t>
  </si>
  <si>
    <t xml:space="preserve">       Diğer Mali Borçlar</t>
  </si>
  <si>
    <t xml:space="preserve">       Alınan Depozito ve Teminatlar</t>
  </si>
  <si>
    <t xml:space="preserve">    G. Gelecek Aylara Ait Gelir ve Gider Tahakkukları</t>
  </si>
  <si>
    <t xml:space="preserve">       Gelecek Aylara Ait Gelirler</t>
  </si>
  <si>
    <t xml:space="preserve">       Gider Tahakkukları</t>
  </si>
  <si>
    <t xml:space="preserve">  I- KISA VADELİ YABANCI KAYNAKLAR</t>
  </si>
  <si>
    <t xml:space="preserve">       Bağlı Ortaklıklara Borçlar</t>
  </si>
  <si>
    <t xml:space="preserve">       Alınan İş Avansları</t>
  </si>
  <si>
    <t xml:space="preserve">   II- UZUN VADELİ YABANCI KAYNAKLAR</t>
  </si>
  <si>
    <t xml:space="preserve">    B. Alınan Avanslar</t>
  </si>
  <si>
    <t xml:space="preserve">    C. Borç ve Gider Karşılıkları</t>
  </si>
  <si>
    <t xml:space="preserve">    D. Gelecek Yıllara Ait Gelirler</t>
  </si>
  <si>
    <t xml:space="preserve">     Acentalardan Senetli Alacaklar</t>
  </si>
  <si>
    <t xml:space="preserve">     Arazi ve Arsalar</t>
  </si>
  <si>
    <t xml:space="preserve">       Diğer Çeşitli Borçlar</t>
  </si>
  <si>
    <t xml:space="preserve">      Ödenecek Diğer Yükümlülükler</t>
  </si>
  <si>
    <t>B. Özel Ara Dönem Net Gelirleri</t>
  </si>
  <si>
    <t>C. Önceki Dönem Zararları</t>
  </si>
  <si>
    <t>D. Cari Dönem Net Geliri</t>
  </si>
  <si>
    <t xml:space="preserve">    A. Geçmiş Dönem Net Gelirleri</t>
  </si>
  <si>
    <t xml:space="preserve">     Türsab Seyahat Acentaları Hiz.Tic.Ltd.Şti.</t>
  </si>
  <si>
    <t xml:space="preserve">     Türsab Kültür Hizmetleri Tic. Ltd. Şti</t>
  </si>
  <si>
    <t xml:space="preserve">     Türsab Fuarcılık Hizmetleri Tic. A.Ş</t>
  </si>
  <si>
    <t xml:space="preserve">      Birikmiş Amortismanlar (-)</t>
  </si>
  <si>
    <t>TÜRSAB VE İKTİSADİ İŞLETMESİ</t>
  </si>
  <si>
    <t>KONSOLİDE BİLANÇO</t>
  </si>
  <si>
    <t xml:space="preserve"> TL</t>
  </si>
  <si>
    <t xml:space="preserve">    D. Ödenecek Vergi ve Diğer Yükümlülükler</t>
  </si>
  <si>
    <t xml:space="preserve">    E. Alınan Avanslar</t>
  </si>
  <si>
    <t xml:space="preserve">     Türsab İktisadi İşletmesi</t>
  </si>
  <si>
    <t xml:space="preserve">KONSOLİDE BİLANÇO </t>
  </si>
  <si>
    <t>CARİ DÖNEM</t>
  </si>
  <si>
    <t>ÖNCEKİ DÖNEM</t>
  </si>
  <si>
    <t>Yukarıdaki mali tablolar Vergi Usul Kanunu esaslarına göre düzenlenmiştir</t>
  </si>
  <si>
    <t xml:space="preserve">      Peşin Ödenen Vergi ve Fonlar</t>
  </si>
  <si>
    <t xml:space="preserve">      Diğer</t>
  </si>
  <si>
    <t xml:space="preserve">       İlişkili Kuruluşlara Borçlar</t>
  </si>
  <si>
    <t xml:space="preserve"> 31.12.2019</t>
  </si>
  <si>
    <t xml:space="preserve">     Türdaş Turizm Ür. Ve Hizm.  A.Ş</t>
  </si>
  <si>
    <t xml:space="preserve">     İlişkili Kuruluşlar</t>
  </si>
  <si>
    <t xml:space="preserve">     Şüpheli Alacaklar Karşılığı </t>
  </si>
  <si>
    <t xml:space="preserve">     Şüpheli Ticari Alacaklar Karşılığı (-)</t>
  </si>
  <si>
    <t xml:space="preserve">       İlişkili Kuruluşlar - Uktaş A.Ş.</t>
  </si>
  <si>
    <t xml:space="preserve">       Alınan  Aidat  Avansları</t>
  </si>
  <si>
    <t xml:space="preserve">    B. Cari Dönem Net Gelirleri</t>
  </si>
  <si>
    <t xml:space="preserve">      01.01.2020-31.12.2020 Dönemi</t>
  </si>
  <si>
    <t xml:space="preserve">      01.01.2019-31.12.2019 Dönemi</t>
  </si>
  <si>
    <t xml:space="preserve">      BTK Avansları</t>
  </si>
  <si>
    <t>FİNANSAL VE KURUMSAL FONKSİYONLAR</t>
  </si>
  <si>
    <t>GRUP BAŞKANLIĞI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</si>
</sst>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T_L_-;\-* #,##0.00\ _T_L_-;_-* &quot;-&quot;??\ _T_L_-;_-@_-"/>
    <numFmt numFmtId="165" formatCode="_-* #,##0\ _T_L_-;\-* #,##0\ _T_L_-;_-* &quot;-&quot;??\ _T_L_-;_-@_-"/>
    <numFmt numFmtId="166" formatCode="\-#,##0;\(#,##0\)"/>
    <numFmt numFmtId="167" formatCode="#,##0_ ;\-#,##0\ "/>
    <numFmt numFmtId="168" formatCode="#,##0;\(#,##0\)"/>
  </numFmts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22"/>
      <color rgb="FFFF000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2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rgb="FFFDA9AB"/>
        </stop>
      </gradientFill>
    </fill>
    <fill>
      <patternFill patternType="solid">
        <fgColor rgb="FFFEE2E3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164" fontId="0" fillId="0" borderId="0" xfId="1" applyFont="1"/>
    <xf numFmtId="49" fontId="5" fillId="0" borderId="0" xfId="0" applyNumberFormat="1" applyFont="1"/>
    <xf numFmtId="164" fontId="5" fillId="0" borderId="0" xfId="1" applyFont="1"/>
    <xf numFmtId="164" fontId="6" fillId="0" borderId="0" xfId="1" applyFont="1"/>
    <xf numFmtId="49" fontId="6" fillId="0" borderId="0" xfId="0" applyNumberFormat="1" applyFont="1"/>
    <xf numFmtId="49" fontId="8" fillId="0" borderId="0" xfId="0" applyNumberFormat="1" applyFont="1"/>
    <xf numFmtId="165" fontId="5" fillId="0" borderId="0" xfId="1" applyNumberFormat="1" applyFont="1"/>
    <xf numFmtId="165" fontId="6" fillId="0" borderId="0" xfId="1" applyNumberFormat="1" applyFont="1"/>
    <xf numFmtId="165" fontId="4" fillId="0" borderId="0" xfId="1" applyNumberFormat="1" applyFont="1"/>
    <xf numFmtId="165" fontId="7" fillId="0" borderId="0" xfId="1" applyNumberFormat="1" applyFont="1"/>
    <xf numFmtId="3" fontId="6" fillId="0" borderId="0" xfId="1" applyNumberFormat="1" applyFont="1"/>
    <xf numFmtId="3" fontId="5" fillId="0" borderId="0" xfId="1" applyNumberFormat="1" applyFont="1"/>
    <xf numFmtId="3" fontId="10" fillId="0" borderId="0" xfId="1" applyNumberFormat="1" applyFont="1" applyBorder="1"/>
    <xf numFmtId="49" fontId="10" fillId="3" borderId="0" xfId="0" applyNumberFormat="1" applyFont="1" applyFill="1"/>
    <xf numFmtId="3" fontId="5" fillId="3" borderId="0" xfId="1" applyNumberFormat="1" applyFont="1" applyFill="1"/>
    <xf numFmtId="49" fontId="10" fillId="0" borderId="0" xfId="0" applyNumberFormat="1" applyFont="1" applyAlignment="1">
      <alignment wrapText="1"/>
    </xf>
    <xf numFmtId="49" fontId="10" fillId="0" borderId="2" xfId="0" applyNumberFormat="1" applyFont="1" applyBorder="1" applyAlignment="1">
      <alignment wrapText="1"/>
    </xf>
    <xf numFmtId="164" fontId="9" fillId="0" borderId="0" xfId="1" applyFont="1" applyAlignment="1">
      <alignment vertical="center"/>
    </xf>
    <xf numFmtId="14" fontId="8" fillId="0" borderId="0" xfId="1" applyNumberFormat="1" applyFont="1" applyAlignment="1">
      <alignment vertical="center"/>
    </xf>
    <xf numFmtId="164" fontId="3" fillId="0" borderId="0" xfId="1" applyFont="1" applyAlignment="1">
      <alignment horizontal="center" vertical="center"/>
    </xf>
    <xf numFmtId="49" fontId="10" fillId="0" borderId="0" xfId="0" applyNumberFormat="1" applyFont="1" applyFill="1" applyAlignment="1">
      <alignment wrapText="1"/>
    </xf>
    <xf numFmtId="3" fontId="6" fillId="0" borderId="0" xfId="0" applyNumberFormat="1" applyFont="1" applyFill="1"/>
    <xf numFmtId="0" fontId="0" fillId="0" borderId="0" xfId="0" applyFill="1"/>
    <xf numFmtId="165" fontId="6" fillId="0" borderId="0" xfId="1" applyNumberFormat="1" applyFont="1" applyFill="1"/>
    <xf numFmtId="3" fontId="5" fillId="0" borderId="0" xfId="1" applyNumberFormat="1" applyFont="1" applyFill="1"/>
    <xf numFmtId="164" fontId="6" fillId="0" borderId="0" xfId="1" applyFont="1" applyFill="1"/>
    <xf numFmtId="3" fontId="6" fillId="0" borderId="0" xfId="1" applyNumberFormat="1" applyFont="1" applyFill="1"/>
    <xf numFmtId="164" fontId="5" fillId="0" borderId="0" xfId="1" applyFont="1" applyFill="1"/>
    <xf numFmtId="49" fontId="12" fillId="2" borderId="0" xfId="0" applyNumberFormat="1" applyFont="1" applyFill="1"/>
    <xf numFmtId="49" fontId="6" fillId="2" borderId="0" xfId="0" applyNumberFormat="1" applyFont="1" applyFill="1"/>
    <xf numFmtId="49" fontId="11" fillId="2" borderId="0" xfId="0" applyNumberFormat="1" applyFont="1" applyFill="1"/>
    <xf numFmtId="49" fontId="12" fillId="3" borderId="0" xfId="0" applyNumberFormat="1" applyFont="1" applyFill="1"/>
    <xf numFmtId="49" fontId="4" fillId="3" borderId="0" xfId="0" applyNumberFormat="1" applyFont="1" applyFill="1"/>
    <xf numFmtId="165" fontId="4" fillId="3" borderId="0" xfId="1" applyNumberFormat="1" applyFont="1" applyFill="1"/>
    <xf numFmtId="3" fontId="4" fillId="3" borderId="0" xfId="1" applyNumberFormat="1" applyFont="1" applyFill="1"/>
    <xf numFmtId="0" fontId="0" fillId="0" borderId="0" xfId="0" applyBorder="1"/>
    <xf numFmtId="167" fontId="6" fillId="0" borderId="0" xfId="0" applyNumberFormat="1" applyFont="1" applyFill="1"/>
    <xf numFmtId="164" fontId="0" fillId="3" borderId="0" xfId="1" applyFont="1" applyFill="1"/>
    <xf numFmtId="3" fontId="10" fillId="3" borderId="0" xfId="1" applyNumberFormat="1" applyFont="1" applyFill="1" applyBorder="1"/>
    <xf numFmtId="164" fontId="6" fillId="3" borderId="0" xfId="1" applyFont="1" applyFill="1"/>
    <xf numFmtId="164" fontId="5" fillId="3" borderId="0" xfId="1" applyFont="1" applyFill="1"/>
    <xf numFmtId="165" fontId="4" fillId="3" borderId="0" xfId="1" applyNumberFormat="1" applyFont="1" applyFill="1" applyBorder="1" applyAlignment="1">
      <alignment horizontal="center"/>
    </xf>
    <xf numFmtId="49" fontId="11" fillId="3" borderId="0" xfId="0" applyNumberFormat="1" applyFont="1" applyFill="1"/>
    <xf numFmtId="49" fontId="6" fillId="3" borderId="0" xfId="0" applyNumberFormat="1" applyFont="1" applyFill="1"/>
    <xf numFmtId="1" fontId="5" fillId="0" borderId="0" xfId="1" applyNumberFormat="1" applyFont="1"/>
    <xf numFmtId="165" fontId="10" fillId="0" borderId="0" xfId="1" applyNumberFormat="1" applyFont="1" applyBorder="1" applyAlignment="1">
      <alignment horizontal="center"/>
    </xf>
    <xf numFmtId="165" fontId="10" fillId="0" borderId="0" xfId="1" applyNumberFormat="1" applyFont="1" applyBorder="1" applyAlignment="1"/>
    <xf numFmtId="3" fontId="5" fillId="3" borderId="0" xfId="1" applyNumberFormat="1" applyFont="1" applyFill="1" applyBorder="1"/>
    <xf numFmtId="3" fontId="6" fillId="0" borderId="0" xfId="1" applyNumberFormat="1" applyFont="1" applyBorder="1"/>
    <xf numFmtId="0" fontId="2" fillId="0" borderId="0" xfId="0" applyFont="1" applyBorder="1"/>
    <xf numFmtId="165" fontId="6" fillId="0" borderId="0" xfId="1" applyNumberFormat="1" applyFont="1" applyBorder="1"/>
    <xf numFmtId="165" fontId="5" fillId="0" borderId="0" xfId="1" applyNumberFormat="1" applyFont="1" applyBorder="1"/>
    <xf numFmtId="1" fontId="5" fillId="0" borderId="0" xfId="1" applyNumberFormat="1" applyFont="1" applyBorder="1"/>
    <xf numFmtId="164" fontId="0" fillId="0" borderId="0" xfId="1" applyFont="1" applyBorder="1"/>
    <xf numFmtId="165" fontId="5" fillId="3" borderId="0" xfId="1" applyNumberFormat="1" applyFont="1" applyFill="1" applyBorder="1"/>
    <xf numFmtId="3" fontId="5" fillId="0" borderId="0" xfId="1" applyNumberFormat="1" applyFont="1" applyBorder="1"/>
    <xf numFmtId="164" fontId="5" fillId="0" borderId="0" xfId="1" applyFont="1" applyBorder="1"/>
    <xf numFmtId="164" fontId="6" fillId="0" borderId="0" xfId="1" applyFont="1" applyBorder="1"/>
    <xf numFmtId="166" fontId="6" fillId="0" borderId="0" xfId="1" applyNumberFormat="1" applyFont="1" applyBorder="1"/>
    <xf numFmtId="49" fontId="5" fillId="3" borderId="0" xfId="0" applyNumberFormat="1" applyFont="1" applyFill="1"/>
    <xf numFmtId="49" fontId="7" fillId="0" borderId="0" xfId="0" applyNumberFormat="1" applyFont="1"/>
    <xf numFmtId="49" fontId="8" fillId="0" borderId="0" xfId="0" applyNumberFormat="1" applyFont="1" applyAlignment="1">
      <alignment wrapText="1"/>
    </xf>
    <xf numFmtId="0" fontId="16" fillId="0" borderId="0" xfId="0" applyFont="1" applyFill="1"/>
    <xf numFmtId="0" fontId="0" fillId="0" borderId="0" xfId="0"/>
    <xf numFmtId="49" fontId="10" fillId="4" borderId="0" xfId="0" applyNumberFormat="1" applyFont="1" applyFill="1"/>
    <xf numFmtId="3" fontId="10" fillId="6" borderId="1" xfId="1" applyNumberFormat="1" applyFont="1" applyFill="1" applyBorder="1"/>
    <xf numFmtId="0" fontId="17" fillId="7" borderId="0" xfId="0" applyFont="1" applyFill="1" applyBorder="1"/>
    <xf numFmtId="3" fontId="18" fillId="7" borderId="0" xfId="1" applyNumberFormat="1" applyFont="1" applyFill="1" applyBorder="1"/>
    <xf numFmtId="3" fontId="2" fillId="7" borderId="0" xfId="0" applyNumberFormat="1" applyFont="1" applyFill="1" applyBorder="1"/>
    <xf numFmtId="3" fontId="5" fillId="7" borderId="0" xfId="1" applyNumberFormat="1" applyFont="1" applyFill="1" applyBorder="1"/>
    <xf numFmtId="0" fontId="2" fillId="7" borderId="0" xfId="0" applyFont="1" applyFill="1" applyBorder="1"/>
    <xf numFmtId="165" fontId="5" fillId="7" borderId="0" xfId="1" applyNumberFormat="1" applyFont="1" applyFill="1" applyBorder="1"/>
    <xf numFmtId="49" fontId="11" fillId="7" borderId="0" xfId="0" applyNumberFormat="1" applyFont="1" applyFill="1"/>
    <xf numFmtId="49" fontId="6" fillId="7" borderId="0" xfId="0" applyNumberFormat="1" applyFont="1" applyFill="1"/>
    <xf numFmtId="3" fontId="6" fillId="7" borderId="0" xfId="1" applyNumberFormat="1" applyFont="1" applyFill="1"/>
    <xf numFmtId="3" fontId="5" fillId="7" borderId="0" xfId="1" applyNumberFormat="1" applyFont="1" applyFill="1"/>
    <xf numFmtId="165" fontId="5" fillId="7" borderId="0" xfId="1" applyNumberFormat="1" applyFont="1" applyFill="1"/>
    <xf numFmtId="166" fontId="5" fillId="7" borderId="0" xfId="1" applyNumberFormat="1" applyFont="1" applyFill="1"/>
    <xf numFmtId="167" fontId="5" fillId="7" borderId="0" xfId="1" applyNumberFormat="1" applyFont="1" applyFill="1"/>
    <xf numFmtId="165" fontId="6" fillId="7" borderId="0" xfId="1" applyNumberFormat="1" applyFont="1" applyFill="1"/>
    <xf numFmtId="0" fontId="0" fillId="3" borderId="0" xfId="0" applyFill="1"/>
    <xf numFmtId="165" fontId="4" fillId="8" borderId="0" xfId="1" applyNumberFormat="1" applyFont="1" applyFill="1" applyBorder="1"/>
    <xf numFmtId="3" fontId="4" fillId="8" borderId="0" xfId="1" applyNumberFormat="1" applyFont="1" applyFill="1" applyBorder="1"/>
    <xf numFmtId="167" fontId="5" fillId="0" borderId="0" xfId="1" applyNumberFormat="1" applyFont="1" applyFill="1"/>
    <xf numFmtId="49" fontId="10" fillId="0" borderId="0" xfId="0" applyNumberFormat="1" applyFont="1" applyAlignment="1">
      <alignment horizontal="center"/>
    </xf>
    <xf numFmtId="14" fontId="13" fillId="0" borderId="0" xfId="1" applyNumberFormat="1" applyFont="1" applyAlignment="1">
      <alignment horizontal="center" vertical="center" wrapText="1"/>
    </xf>
    <xf numFmtId="166" fontId="5" fillId="0" borderId="0" xfId="1" applyNumberFormat="1" applyFont="1" applyFill="1"/>
    <xf numFmtId="3" fontId="10" fillId="0" borderId="0" xfId="1" applyNumberFormat="1" applyFont="1" applyFill="1" applyBorder="1"/>
    <xf numFmtId="168" fontId="5" fillId="7" borderId="0" xfId="1" applyNumberFormat="1" applyFont="1" applyFill="1"/>
    <xf numFmtId="168" fontId="6" fillId="0" borderId="0" xfId="1" applyNumberFormat="1" applyFont="1" applyBorder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/>
    <xf numFmtId="3" fontId="10" fillId="0" borderId="0" xfId="1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164" fontId="15" fillId="0" borderId="0" xfId="1" applyFont="1" applyAlignment="1">
      <alignment horizontal="center" wrapText="1"/>
    </xf>
    <xf numFmtId="14" fontId="13" fillId="0" borderId="0" xfId="1" applyNumberFormat="1" applyFont="1" applyAlignment="1">
      <alignment horizontal="center" vertical="center"/>
    </xf>
    <xf numFmtId="14" fontId="1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/>
    </xf>
    <xf numFmtId="14" fontId="4" fillId="5" borderId="4" xfId="0" applyNumberFormat="1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>
      <alignment horizontal="center" vertical="center" wrapText="1"/>
    </xf>
    <xf numFmtId="14" fontId="4" fillId="5" borderId="6" xfId="0" applyNumberFormat="1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colors>
    <mruColors>
      <color rgb="FFFEE2E3"/>
      <color rgb="FFFDA9AB"/>
      <color rgb="FFFDEEE3"/>
      <color rgb="FFFEF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07680-F950-4952-B399-169D4A3199D2}">
  <dimension ref="A1:T172"/>
  <sheetViews>
    <sheetView tabSelected="1" topLeftCell="A102" zoomScaleNormal="100" workbookViewId="0">
      <selection activeCell="D140" sqref="D140"/>
    </sheetView>
  </sheetViews>
  <sheetFormatPr defaultRowHeight="15" x14ac:dyDescent="0.25"/>
  <cols>
    <col min="1" max="1" width="2.85546875" style="64" customWidth="1"/>
    <col min="2" max="2" width="57.5703125" style="64" customWidth="1"/>
    <col min="3" max="3" width="5.5703125" style="64" customWidth="1"/>
    <col min="4" max="4" width="14.5703125" style="64" customWidth="1"/>
    <col min="5" max="5" width="14.42578125" style="64" customWidth="1"/>
    <col min="6" max="6" width="15.85546875" style="64" customWidth="1"/>
    <col min="7" max="7" width="2.85546875" style="64" customWidth="1"/>
    <col min="8" max="8" width="14.42578125" style="64" customWidth="1"/>
    <col min="9" max="9" width="14.140625" style="64" customWidth="1"/>
    <col min="10" max="10" width="16" style="64" customWidth="1"/>
    <col min="11" max="16384" width="9.140625" style="64"/>
  </cols>
  <sheetData>
    <row r="1" spans="2:20" ht="47.25" customHeight="1" x14ac:dyDescent="0.35">
      <c r="B1" s="96" t="s">
        <v>79</v>
      </c>
      <c r="C1" s="96"/>
      <c r="D1" s="96"/>
      <c r="E1" s="96"/>
      <c r="F1" s="96"/>
      <c r="G1" s="96"/>
      <c r="H1" s="96"/>
      <c r="I1" s="96"/>
      <c r="J1" s="96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2:20" ht="33" customHeight="1" x14ac:dyDescent="0.25">
      <c r="B2" s="97" t="s">
        <v>85</v>
      </c>
      <c r="C2" s="97"/>
      <c r="D2" s="97"/>
      <c r="E2" s="97"/>
      <c r="F2" s="97"/>
      <c r="G2" s="97"/>
      <c r="H2" s="97"/>
      <c r="I2" s="97"/>
      <c r="J2" s="97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2:20" ht="25.5" x14ac:dyDescent="0.25">
      <c r="B3" s="98">
        <v>44196</v>
      </c>
      <c r="C3" s="98"/>
      <c r="D3" s="98"/>
      <c r="E3" s="98"/>
      <c r="F3" s="98"/>
      <c r="G3" s="98"/>
      <c r="H3" s="98"/>
      <c r="I3" s="98"/>
      <c r="J3" s="9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2:20" ht="20.25" customHeight="1" x14ac:dyDescent="0.25">
      <c r="B4" s="98" t="s">
        <v>81</v>
      </c>
      <c r="C4" s="98"/>
      <c r="D4" s="98"/>
      <c r="E4" s="98"/>
      <c r="F4" s="98"/>
      <c r="G4" s="98"/>
      <c r="H4" s="98"/>
      <c r="I4" s="98"/>
      <c r="J4" s="98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2:20" ht="31.5" customHeight="1" x14ac:dyDescent="0.25">
      <c r="B5" s="86"/>
      <c r="C5" s="86"/>
      <c r="D5" s="86"/>
      <c r="E5" s="86"/>
      <c r="F5" s="86"/>
      <c r="G5" s="86"/>
      <c r="H5" s="86"/>
      <c r="I5" s="86"/>
      <c r="J5" s="86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2:20" ht="22.5" customHeight="1" x14ac:dyDescent="0.3">
      <c r="D6" s="47"/>
      <c r="E6" s="47"/>
      <c r="F6" s="47"/>
      <c r="G6" s="46"/>
      <c r="H6" s="99"/>
      <c r="I6" s="99"/>
      <c r="J6" s="99"/>
    </row>
    <row r="7" spans="2:20" ht="26.25" customHeight="1" x14ac:dyDescent="0.3">
      <c r="D7" s="100" t="s">
        <v>86</v>
      </c>
      <c r="E7" s="101"/>
      <c r="F7" s="102"/>
      <c r="G7" s="46"/>
      <c r="H7" s="100" t="s">
        <v>87</v>
      </c>
      <c r="I7" s="101"/>
      <c r="J7" s="102"/>
    </row>
    <row r="8" spans="2:20" ht="24" customHeight="1" x14ac:dyDescent="0.3">
      <c r="B8" s="6" t="s">
        <v>6</v>
      </c>
      <c r="C8" s="6"/>
      <c r="D8" s="103">
        <v>44196</v>
      </c>
      <c r="E8" s="103"/>
      <c r="F8" s="103"/>
      <c r="G8" s="42"/>
      <c r="H8" s="103" t="s">
        <v>92</v>
      </c>
      <c r="I8" s="103"/>
      <c r="J8" s="103"/>
      <c r="L8" s="36"/>
    </row>
    <row r="9" spans="2:20" ht="15" customHeight="1" x14ac:dyDescent="0.3">
      <c r="B9" s="6"/>
      <c r="C9" s="6"/>
      <c r="D9" s="51"/>
      <c r="E9" s="51"/>
      <c r="F9" s="54"/>
      <c r="G9" s="38"/>
      <c r="H9" s="51"/>
      <c r="I9" s="51"/>
      <c r="J9" s="54"/>
    </row>
    <row r="10" spans="2:20" ht="23.25" customHeight="1" x14ac:dyDescent="0.3">
      <c r="B10" s="65" t="s">
        <v>0</v>
      </c>
      <c r="C10" s="33"/>
      <c r="D10" s="82"/>
      <c r="E10" s="82"/>
      <c r="F10" s="83">
        <f>E12+E20+E35+E40+E26+E18+E38</f>
        <v>231390779</v>
      </c>
      <c r="G10" s="35"/>
      <c r="H10" s="82"/>
      <c r="I10" s="82"/>
      <c r="J10" s="83">
        <f>I12+I20+I35+I40+I26+I18+I38</f>
        <v>224163523</v>
      </c>
    </row>
    <row r="11" spans="2:20" ht="7.5" customHeight="1" x14ac:dyDescent="0.3">
      <c r="B11" s="14"/>
      <c r="C11" s="14"/>
      <c r="D11" s="55"/>
      <c r="E11" s="48"/>
      <c r="F11" s="48"/>
      <c r="G11" s="15"/>
      <c r="H11" s="55"/>
      <c r="I11" s="48"/>
      <c r="J11" s="48"/>
    </row>
    <row r="12" spans="2:20" ht="15.75" x14ac:dyDescent="0.25">
      <c r="B12" s="73" t="s">
        <v>7</v>
      </c>
      <c r="C12" s="43"/>
      <c r="D12" s="67"/>
      <c r="E12" s="68">
        <f>D13+D14+D17+D15-D16</f>
        <v>3755527</v>
      </c>
      <c r="F12" s="56"/>
      <c r="G12" s="12"/>
      <c r="H12" s="67"/>
      <c r="I12" s="68">
        <f>H13+H14+H17+H15-H16</f>
        <v>15301680</v>
      </c>
      <c r="J12" s="56"/>
    </row>
    <row r="13" spans="2:20" ht="15.75" x14ac:dyDescent="0.25">
      <c r="B13" s="61" t="s">
        <v>8</v>
      </c>
      <c r="C13" s="44"/>
      <c r="D13" s="49">
        <v>24548</v>
      </c>
      <c r="E13" s="36"/>
      <c r="F13" s="49"/>
      <c r="G13" s="11"/>
      <c r="H13" s="49">
        <v>28006</v>
      </c>
      <c r="I13" s="36"/>
      <c r="J13" s="49"/>
    </row>
    <row r="14" spans="2:20" ht="15.75" x14ac:dyDescent="0.25">
      <c r="B14" s="61" t="s">
        <v>9</v>
      </c>
      <c r="C14" s="44"/>
      <c r="D14" s="49">
        <v>3717486</v>
      </c>
      <c r="E14" s="36"/>
      <c r="F14" s="49"/>
      <c r="G14" s="11"/>
      <c r="H14" s="49">
        <v>15226958</v>
      </c>
      <c r="I14" s="36"/>
      <c r="J14" s="49"/>
    </row>
    <row r="15" spans="2:20" ht="15.75" x14ac:dyDescent="0.25">
      <c r="B15" s="61" t="s">
        <v>29</v>
      </c>
      <c r="C15" s="44"/>
      <c r="D15" s="49">
        <v>10000</v>
      </c>
      <c r="E15" s="36"/>
      <c r="F15" s="49"/>
      <c r="G15" s="11"/>
      <c r="H15" s="49">
        <v>0</v>
      </c>
      <c r="I15" s="36"/>
      <c r="J15" s="49"/>
    </row>
    <row r="16" spans="2:20" ht="15.75" x14ac:dyDescent="0.25">
      <c r="B16" s="61" t="s">
        <v>40</v>
      </c>
      <c r="C16" s="44"/>
      <c r="D16" s="49">
        <v>0</v>
      </c>
      <c r="E16" s="36"/>
      <c r="F16" s="49"/>
      <c r="G16" s="11"/>
      <c r="H16" s="49">
        <v>0</v>
      </c>
      <c r="I16" s="36"/>
      <c r="J16" s="49"/>
    </row>
    <row r="17" spans="2:10" ht="15.75" x14ac:dyDescent="0.25">
      <c r="B17" s="61" t="s">
        <v>11</v>
      </c>
      <c r="C17" s="44"/>
      <c r="D17" s="49">
        <v>3493</v>
      </c>
      <c r="E17" s="36"/>
      <c r="F17" s="49"/>
      <c r="G17" s="11"/>
      <c r="H17" s="49">
        <v>46716</v>
      </c>
      <c r="I17" s="36"/>
      <c r="J17" s="49"/>
    </row>
    <row r="18" spans="2:10" ht="15.75" x14ac:dyDescent="0.25">
      <c r="B18" s="73" t="s">
        <v>30</v>
      </c>
      <c r="C18" s="43"/>
      <c r="D18" s="69"/>
      <c r="E18" s="70">
        <f>D19</f>
        <v>0</v>
      </c>
      <c r="F18" s="56"/>
      <c r="G18" s="12"/>
      <c r="H18" s="69"/>
      <c r="I18" s="70">
        <f>H19</f>
        <v>0</v>
      </c>
      <c r="J18" s="56"/>
    </row>
    <row r="19" spans="2:10" ht="15.75" x14ac:dyDescent="0.25">
      <c r="B19" s="61" t="s">
        <v>46</v>
      </c>
      <c r="C19" s="44"/>
      <c r="D19" s="49">
        <v>0</v>
      </c>
      <c r="E19" s="49"/>
      <c r="F19" s="56"/>
      <c r="G19" s="12"/>
      <c r="H19" s="49">
        <v>0</v>
      </c>
      <c r="I19" s="49"/>
      <c r="J19" s="56"/>
    </row>
    <row r="20" spans="2:10" ht="15.75" x14ac:dyDescent="0.25">
      <c r="B20" s="73" t="s">
        <v>31</v>
      </c>
      <c r="C20" s="43"/>
      <c r="D20" s="71"/>
      <c r="E20" s="70">
        <f>D21+D22+D23+D24+D25</f>
        <v>54645179</v>
      </c>
      <c r="F20" s="56"/>
      <c r="G20" s="12"/>
      <c r="H20" s="71"/>
      <c r="I20" s="70">
        <f>H21+H22+H23+H24</f>
        <v>53007152</v>
      </c>
      <c r="J20" s="56"/>
    </row>
    <row r="21" spans="2:10" ht="15.75" x14ac:dyDescent="0.25">
      <c r="B21" s="61" t="s">
        <v>42</v>
      </c>
      <c r="C21" s="44"/>
      <c r="D21" s="49">
        <v>54594446</v>
      </c>
      <c r="E21" s="36"/>
      <c r="F21" s="49"/>
      <c r="G21" s="11"/>
      <c r="H21" s="49">
        <v>52134270</v>
      </c>
      <c r="I21" s="36"/>
      <c r="J21" s="49"/>
    </row>
    <row r="22" spans="2:10" ht="15.75" x14ac:dyDescent="0.25">
      <c r="B22" s="61" t="s">
        <v>67</v>
      </c>
      <c r="C22" s="44"/>
      <c r="D22" s="49">
        <v>0</v>
      </c>
      <c r="E22" s="36"/>
      <c r="F22" s="49"/>
      <c r="G22" s="11"/>
      <c r="H22" s="49">
        <v>843461</v>
      </c>
      <c r="I22" s="36"/>
      <c r="J22" s="49"/>
    </row>
    <row r="23" spans="2:10" ht="15.75" x14ac:dyDescent="0.25">
      <c r="B23" s="61" t="s">
        <v>10</v>
      </c>
      <c r="C23" s="44"/>
      <c r="D23" s="49">
        <v>50703</v>
      </c>
      <c r="E23" s="36"/>
      <c r="F23" s="49"/>
      <c r="G23" s="11"/>
      <c r="H23" s="49">
        <v>29421</v>
      </c>
      <c r="I23" s="36"/>
      <c r="J23" s="49"/>
    </row>
    <row r="24" spans="2:10" ht="15.75" x14ac:dyDescent="0.25">
      <c r="B24" s="61" t="s">
        <v>12</v>
      </c>
      <c r="C24" s="44"/>
      <c r="D24" s="49">
        <v>77390</v>
      </c>
      <c r="E24" s="36"/>
      <c r="F24" s="49"/>
      <c r="G24" s="11"/>
      <c r="H24" s="49">
        <v>0</v>
      </c>
      <c r="I24" s="36"/>
      <c r="J24" s="49"/>
    </row>
    <row r="25" spans="2:10" ht="15.75" x14ac:dyDescent="0.25">
      <c r="B25" s="61" t="s">
        <v>96</v>
      </c>
      <c r="C25" s="44"/>
      <c r="D25" s="59">
        <v>-77360</v>
      </c>
      <c r="E25" s="36"/>
      <c r="F25" s="49"/>
      <c r="G25" s="11"/>
      <c r="H25" s="49"/>
      <c r="I25" s="36"/>
      <c r="J25" s="49"/>
    </row>
    <row r="26" spans="2:10" ht="15.75" x14ac:dyDescent="0.25">
      <c r="B26" s="73" t="s">
        <v>32</v>
      </c>
      <c r="C26" s="43"/>
      <c r="D26" s="71"/>
      <c r="E26" s="70">
        <f>+D28+D29+D30+D31+D32+D34+D33</f>
        <v>168589846</v>
      </c>
      <c r="F26" s="56"/>
      <c r="G26" s="12"/>
      <c r="H26" s="71"/>
      <c r="I26" s="70">
        <f>+H28+H29+H30+H31+H32+H34+H33</f>
        <v>152429998</v>
      </c>
      <c r="J26" s="56"/>
    </row>
    <row r="27" spans="2:10" ht="15.75" hidden="1" customHeight="1" x14ac:dyDescent="0.25">
      <c r="B27" s="5" t="s">
        <v>84</v>
      </c>
      <c r="C27" s="43"/>
      <c r="D27" s="49" t="e">
        <f>#REF!+#REF!</f>
        <v>#REF!</v>
      </c>
      <c r="E27" s="36"/>
      <c r="F27" s="56"/>
      <c r="G27" s="12"/>
      <c r="H27" s="49" t="e">
        <f>#REF!+#REF!</f>
        <v>#REF!</v>
      </c>
      <c r="I27" s="36"/>
      <c r="J27" s="56"/>
    </row>
    <row r="28" spans="2:10" ht="15.75" x14ac:dyDescent="0.25">
      <c r="B28" s="61" t="s">
        <v>75</v>
      </c>
      <c r="C28" s="44"/>
      <c r="D28" s="49">
        <v>158688576</v>
      </c>
      <c r="E28" s="56"/>
      <c r="F28" s="56"/>
      <c r="G28" s="12"/>
      <c r="H28" s="49">
        <v>144124330</v>
      </c>
      <c r="I28" s="56"/>
      <c r="J28" s="56"/>
    </row>
    <row r="29" spans="2:10" ht="15.75" x14ac:dyDescent="0.25">
      <c r="B29" s="61" t="s">
        <v>76</v>
      </c>
      <c r="C29" s="44"/>
      <c r="D29" s="49">
        <v>3812200</v>
      </c>
      <c r="E29" s="56"/>
      <c r="F29" s="56"/>
      <c r="G29" s="12"/>
      <c r="H29" s="49">
        <v>3495756</v>
      </c>
      <c r="I29" s="56"/>
      <c r="J29" s="56"/>
    </row>
    <row r="30" spans="2:10" ht="15.75" hidden="1" x14ac:dyDescent="0.25">
      <c r="B30" s="61" t="s">
        <v>77</v>
      </c>
      <c r="C30" s="44"/>
      <c r="D30" s="49">
        <v>0</v>
      </c>
      <c r="E30" s="56"/>
      <c r="F30" s="56"/>
      <c r="G30" s="12"/>
      <c r="H30" s="49">
        <v>0</v>
      </c>
      <c r="I30" s="56"/>
      <c r="J30" s="56"/>
    </row>
    <row r="31" spans="2:10" ht="15.75" x14ac:dyDescent="0.25">
      <c r="B31" s="61" t="s">
        <v>93</v>
      </c>
      <c r="C31" s="44"/>
      <c r="D31" s="49">
        <v>779186</v>
      </c>
      <c r="E31" s="56"/>
      <c r="F31" s="56"/>
      <c r="G31" s="12"/>
      <c r="H31" s="49">
        <v>112763</v>
      </c>
      <c r="I31" s="56"/>
      <c r="J31" s="56"/>
    </row>
    <row r="32" spans="2:10" ht="15.75" x14ac:dyDescent="0.25">
      <c r="B32" s="61" t="s">
        <v>94</v>
      </c>
      <c r="C32" s="44"/>
      <c r="D32" s="49">
        <v>5309884</v>
      </c>
      <c r="E32" s="56"/>
      <c r="F32" s="56"/>
      <c r="G32" s="12"/>
      <c r="H32" s="49">
        <v>4674518</v>
      </c>
      <c r="I32" s="56"/>
      <c r="J32" s="56"/>
    </row>
    <row r="33" spans="2:10" ht="15.75" x14ac:dyDescent="0.25">
      <c r="B33" s="61" t="s">
        <v>47</v>
      </c>
      <c r="C33" s="44"/>
      <c r="D33" s="49">
        <v>16581</v>
      </c>
      <c r="E33" s="56"/>
      <c r="F33" s="56"/>
      <c r="G33" s="12"/>
      <c r="H33" s="49">
        <f>77390+16581+22601</f>
        <v>116572</v>
      </c>
      <c r="I33" s="56"/>
      <c r="J33" s="56"/>
    </row>
    <row r="34" spans="2:10" ht="15.75" x14ac:dyDescent="0.25">
      <c r="B34" s="61" t="s">
        <v>95</v>
      </c>
      <c r="C34" s="44"/>
      <c r="D34" s="59">
        <v>-16581</v>
      </c>
      <c r="E34" s="56"/>
      <c r="F34" s="56"/>
      <c r="G34" s="12"/>
      <c r="H34" s="59">
        <f>-77360-16581</f>
        <v>-93941</v>
      </c>
      <c r="I34" s="56"/>
      <c r="J34" s="56"/>
    </row>
    <row r="35" spans="2:10" ht="15.75" x14ac:dyDescent="0.25">
      <c r="B35" s="73" t="s">
        <v>33</v>
      </c>
      <c r="C35" s="43"/>
      <c r="D35" s="71"/>
      <c r="E35" s="70">
        <f>D37+D36</f>
        <v>1079109</v>
      </c>
      <c r="F35" s="56"/>
      <c r="G35" s="12"/>
      <c r="H35" s="71"/>
      <c r="I35" s="70">
        <f>H37+H36</f>
        <v>540364</v>
      </c>
      <c r="J35" s="56"/>
    </row>
    <row r="36" spans="2:10" ht="15.75" x14ac:dyDescent="0.25">
      <c r="B36" s="61" t="s">
        <v>13</v>
      </c>
      <c r="C36" s="44"/>
      <c r="D36" s="49">
        <v>61116</v>
      </c>
      <c r="E36" s="50"/>
      <c r="F36" s="57"/>
      <c r="G36" s="3"/>
      <c r="H36" s="49">
        <v>60306</v>
      </c>
      <c r="I36" s="50"/>
      <c r="J36" s="57"/>
    </row>
    <row r="37" spans="2:10" ht="15.75" x14ac:dyDescent="0.25">
      <c r="B37" s="61" t="s">
        <v>41</v>
      </c>
      <c r="C37" s="44"/>
      <c r="D37" s="49">
        <v>1017993</v>
      </c>
      <c r="E37" s="49"/>
      <c r="F37" s="49"/>
      <c r="G37" s="11"/>
      <c r="H37" s="49">
        <v>480058</v>
      </c>
      <c r="I37" s="49"/>
      <c r="J37" s="49"/>
    </row>
    <row r="38" spans="2:10" ht="15.75" x14ac:dyDescent="0.25">
      <c r="B38" s="73" t="s">
        <v>49</v>
      </c>
      <c r="C38" s="43"/>
      <c r="D38" s="71"/>
      <c r="E38" s="70">
        <f>D39</f>
        <v>0</v>
      </c>
      <c r="F38" s="57"/>
      <c r="G38" s="3"/>
      <c r="H38" s="71"/>
      <c r="I38" s="70">
        <f>H39</f>
        <v>0</v>
      </c>
      <c r="J38" s="57"/>
    </row>
    <row r="39" spans="2:10" ht="15.75" x14ac:dyDescent="0.25">
      <c r="B39" s="61" t="s">
        <v>48</v>
      </c>
      <c r="C39" s="44"/>
      <c r="D39" s="49">
        <v>0</v>
      </c>
      <c r="E39" s="50"/>
      <c r="F39" s="57"/>
      <c r="G39" s="3"/>
      <c r="H39" s="49">
        <v>0</v>
      </c>
      <c r="I39" s="50"/>
      <c r="J39" s="57"/>
    </row>
    <row r="40" spans="2:10" ht="15.75" x14ac:dyDescent="0.25">
      <c r="B40" s="73" t="s">
        <v>50</v>
      </c>
      <c r="C40" s="43"/>
      <c r="D40" s="71"/>
      <c r="E40" s="70">
        <f>D41+D42+D44+D45+D43+D46</f>
        <v>3321118</v>
      </c>
      <c r="F40" s="57"/>
      <c r="G40" s="3"/>
      <c r="H40" s="71"/>
      <c r="I40" s="70">
        <f>H41+H42+H44+H45+H43+H46</f>
        <v>2884329</v>
      </c>
      <c r="J40" s="57"/>
    </row>
    <row r="41" spans="2:10" ht="15.75" x14ac:dyDescent="0.25">
      <c r="B41" s="61" t="s">
        <v>14</v>
      </c>
      <c r="C41" s="44"/>
      <c r="D41" s="49">
        <v>2989985</v>
      </c>
      <c r="E41" s="36"/>
      <c r="F41" s="58"/>
      <c r="G41" s="4"/>
      <c r="H41" s="49">
        <v>2700706</v>
      </c>
      <c r="I41" s="36"/>
      <c r="J41" s="58"/>
    </row>
    <row r="42" spans="2:10" ht="15.75" hidden="1" x14ac:dyDescent="0.25">
      <c r="B42" s="61" t="s">
        <v>89</v>
      </c>
      <c r="C42" s="44"/>
      <c r="D42" s="49">
        <v>0</v>
      </c>
      <c r="E42" s="36"/>
      <c r="F42" s="58"/>
      <c r="G42" s="4"/>
      <c r="H42" s="49">
        <v>0</v>
      </c>
      <c r="I42" s="36"/>
      <c r="J42" s="58"/>
    </row>
    <row r="43" spans="2:10" ht="15.75" x14ac:dyDescent="0.25">
      <c r="B43" s="61" t="s">
        <v>102</v>
      </c>
      <c r="C43" s="44"/>
      <c r="D43" s="49">
        <v>0</v>
      </c>
      <c r="E43" s="36"/>
      <c r="F43" s="58"/>
      <c r="G43" s="4"/>
      <c r="H43" s="49">
        <v>24548</v>
      </c>
      <c r="I43" s="36"/>
      <c r="J43" s="58"/>
    </row>
    <row r="44" spans="2:10" ht="15.75" x14ac:dyDescent="0.25">
      <c r="B44" s="61" t="s">
        <v>16</v>
      </c>
      <c r="C44" s="44"/>
      <c r="D44" s="49">
        <v>41877</v>
      </c>
      <c r="E44" s="36"/>
      <c r="F44" s="58"/>
      <c r="G44" s="4"/>
      <c r="H44" s="49">
        <v>72566</v>
      </c>
      <c r="I44" s="36"/>
      <c r="J44" s="58"/>
    </row>
    <row r="45" spans="2:10" ht="15.75" x14ac:dyDescent="0.25">
      <c r="B45" s="61" t="s">
        <v>15</v>
      </c>
      <c r="C45" s="44"/>
      <c r="D45" s="49">
        <v>174324</v>
      </c>
      <c r="E45" s="36"/>
      <c r="F45" s="58"/>
      <c r="G45" s="4"/>
      <c r="H45" s="49">
        <v>86509</v>
      </c>
      <c r="I45" s="36"/>
      <c r="J45" s="58"/>
    </row>
    <row r="46" spans="2:10" ht="15.75" customHeight="1" x14ac:dyDescent="0.25">
      <c r="B46" s="61" t="s">
        <v>90</v>
      </c>
      <c r="C46" s="44"/>
      <c r="D46" s="49">
        <v>114932</v>
      </c>
      <c r="E46" s="51"/>
      <c r="F46" s="58"/>
      <c r="G46" s="4"/>
      <c r="H46" s="49">
        <v>0</v>
      </c>
      <c r="I46" s="51"/>
      <c r="J46" s="58"/>
    </row>
    <row r="47" spans="2:10" ht="15.75" customHeight="1" x14ac:dyDescent="0.25">
      <c r="B47" s="61"/>
      <c r="C47" s="44"/>
      <c r="D47" s="49"/>
      <c r="E47" s="51"/>
      <c r="F47" s="58"/>
      <c r="G47" s="4"/>
      <c r="H47" s="49"/>
      <c r="I47" s="51"/>
      <c r="J47" s="58"/>
    </row>
    <row r="48" spans="2:10" ht="24" customHeight="1" x14ac:dyDescent="0.3">
      <c r="B48" s="65" t="s">
        <v>1</v>
      </c>
      <c r="C48" s="33"/>
      <c r="D48" s="82"/>
      <c r="E48" s="82"/>
      <c r="F48" s="83">
        <f>E53+E57+E63+E67</f>
        <v>57730206</v>
      </c>
      <c r="G48" s="35"/>
      <c r="H48" s="82"/>
      <c r="I48" s="82"/>
      <c r="J48" s="83">
        <f>I53+I57+I63+I67</f>
        <v>58643822</v>
      </c>
    </row>
    <row r="49" spans="2:10" ht="15" hidden="1" customHeight="1" x14ac:dyDescent="0.25">
      <c r="B49" s="2" t="s">
        <v>2</v>
      </c>
      <c r="C49" s="60"/>
      <c r="D49" s="52"/>
      <c r="E49" s="52"/>
      <c r="F49" s="57">
        <v>0</v>
      </c>
      <c r="G49" s="3"/>
      <c r="H49" s="52"/>
      <c r="I49" s="52"/>
      <c r="J49" s="57">
        <v>0</v>
      </c>
    </row>
    <row r="50" spans="2:10" ht="15" hidden="1" customHeight="1" x14ac:dyDescent="0.25">
      <c r="B50" s="2" t="s">
        <v>3</v>
      </c>
      <c r="C50" s="60"/>
      <c r="D50" s="52"/>
      <c r="E50" s="52"/>
      <c r="F50" s="57">
        <v>0</v>
      </c>
      <c r="G50" s="3"/>
      <c r="H50" s="52"/>
      <c r="I50" s="52"/>
      <c r="J50" s="57">
        <v>0</v>
      </c>
    </row>
    <row r="51" spans="2:10" ht="15" hidden="1" customHeight="1" x14ac:dyDescent="0.25">
      <c r="B51" s="2" t="s">
        <v>4</v>
      </c>
      <c r="C51" s="60"/>
      <c r="D51" s="52"/>
      <c r="E51" s="52"/>
      <c r="F51" s="57">
        <v>0</v>
      </c>
      <c r="G51" s="3"/>
      <c r="H51" s="52"/>
      <c r="I51" s="52"/>
      <c r="J51" s="57">
        <v>0</v>
      </c>
    </row>
    <row r="52" spans="2:10" ht="9" customHeight="1" x14ac:dyDescent="0.25">
      <c r="B52" s="2"/>
      <c r="C52" s="60"/>
      <c r="D52" s="52"/>
      <c r="E52" s="52"/>
      <c r="F52" s="57"/>
      <c r="G52" s="3"/>
      <c r="H52" s="52"/>
      <c r="I52" s="52"/>
      <c r="J52" s="57"/>
    </row>
    <row r="53" spans="2:10" ht="15.75" x14ac:dyDescent="0.25">
      <c r="B53" s="73" t="s">
        <v>35</v>
      </c>
      <c r="C53" s="43"/>
      <c r="D53" s="72"/>
      <c r="E53" s="70">
        <f>D54+D55+D56</f>
        <v>50830419</v>
      </c>
      <c r="F53" s="57"/>
      <c r="G53" s="3"/>
      <c r="H53" s="72"/>
      <c r="I53" s="70">
        <f>H54+H55+H56</f>
        <v>51596474</v>
      </c>
      <c r="J53" s="57"/>
    </row>
    <row r="54" spans="2:10" ht="15.75" x14ac:dyDescent="0.25">
      <c r="B54" s="61" t="s">
        <v>36</v>
      </c>
      <c r="C54" s="44"/>
      <c r="D54" s="49">
        <v>701736</v>
      </c>
      <c r="E54" s="50"/>
      <c r="F54" s="57"/>
      <c r="G54" s="3"/>
      <c r="H54" s="49">
        <v>362736</v>
      </c>
      <c r="I54" s="50"/>
      <c r="J54" s="57"/>
    </row>
    <row r="55" spans="2:10" ht="15.75" x14ac:dyDescent="0.25">
      <c r="B55" s="61" t="s">
        <v>37</v>
      </c>
      <c r="C55" s="44"/>
      <c r="D55" s="49">
        <v>49999950</v>
      </c>
      <c r="E55" s="50"/>
      <c r="F55" s="57"/>
      <c r="G55" s="3"/>
      <c r="H55" s="49">
        <v>49999950</v>
      </c>
      <c r="I55" s="50"/>
      <c r="J55" s="57"/>
    </row>
    <row r="56" spans="2:10" ht="15.75" x14ac:dyDescent="0.25">
      <c r="B56" s="61" t="s">
        <v>10</v>
      </c>
      <c r="C56" s="44"/>
      <c r="D56" s="49">
        <v>128733</v>
      </c>
      <c r="E56" s="50"/>
      <c r="F56" s="57"/>
      <c r="G56" s="3"/>
      <c r="H56" s="49">
        <v>1233788</v>
      </c>
      <c r="I56" s="50"/>
      <c r="J56" s="57"/>
    </row>
    <row r="57" spans="2:10" ht="15.75" x14ac:dyDescent="0.25">
      <c r="B57" s="73" t="s">
        <v>34</v>
      </c>
      <c r="C57" s="43"/>
      <c r="D57" s="71"/>
      <c r="E57" s="70">
        <f>D61+D62+D60+D58+D59</f>
        <v>5234219</v>
      </c>
      <c r="F57" s="57"/>
      <c r="G57" s="3"/>
      <c r="H57" s="71"/>
      <c r="I57" s="70">
        <f>H61+H62+H60+H58+H59</f>
        <v>5797492</v>
      </c>
      <c r="J57" s="57"/>
    </row>
    <row r="58" spans="2:10" ht="15.75" x14ac:dyDescent="0.25">
      <c r="B58" s="61" t="s">
        <v>38</v>
      </c>
      <c r="C58" s="43"/>
      <c r="D58" s="49">
        <v>2263382</v>
      </c>
      <c r="E58" s="57"/>
      <c r="F58" s="57"/>
      <c r="G58" s="3"/>
      <c r="H58" s="49">
        <v>2516956</v>
      </c>
      <c r="I58" s="57"/>
      <c r="J58" s="57"/>
    </row>
    <row r="59" spans="2:10" ht="15.75" x14ac:dyDescent="0.25">
      <c r="B59" s="61" t="s">
        <v>68</v>
      </c>
      <c r="C59" s="43"/>
      <c r="D59" s="49">
        <v>70455</v>
      </c>
      <c r="E59" s="58"/>
      <c r="F59" s="57"/>
      <c r="G59" s="3"/>
      <c r="H59" s="49">
        <v>70455</v>
      </c>
      <c r="I59" s="58"/>
      <c r="J59" s="57"/>
    </row>
    <row r="60" spans="2:10" ht="15.75" x14ac:dyDescent="0.25">
      <c r="B60" s="61" t="s">
        <v>51</v>
      </c>
      <c r="C60" s="44"/>
      <c r="D60" s="49">
        <v>96316</v>
      </c>
      <c r="E60" s="58"/>
      <c r="F60" s="57"/>
      <c r="G60" s="3"/>
      <c r="H60" s="49">
        <v>96317</v>
      </c>
      <c r="I60" s="58"/>
      <c r="J60" s="57"/>
    </row>
    <row r="61" spans="2:10" ht="15.75" x14ac:dyDescent="0.25">
      <c r="B61" s="61" t="s">
        <v>17</v>
      </c>
      <c r="C61" s="44"/>
      <c r="D61" s="49">
        <v>5172824</v>
      </c>
      <c r="E61" s="57"/>
      <c r="F61" s="58"/>
      <c r="G61" s="4"/>
      <c r="H61" s="49">
        <v>4955260</v>
      </c>
      <c r="I61" s="57"/>
      <c r="J61" s="58"/>
    </row>
    <row r="62" spans="2:10" ht="15.75" x14ac:dyDescent="0.25">
      <c r="B62" s="61" t="s">
        <v>52</v>
      </c>
      <c r="C62" s="44"/>
      <c r="D62" s="59">
        <v>-2368758</v>
      </c>
      <c r="E62" s="36"/>
      <c r="F62" s="58"/>
      <c r="G62" s="4"/>
      <c r="H62" s="59">
        <v>-1841496</v>
      </c>
      <c r="I62" s="36"/>
      <c r="J62" s="58"/>
    </row>
    <row r="63" spans="2:10" ht="15.75" x14ac:dyDescent="0.25">
      <c r="B63" s="73" t="s">
        <v>43</v>
      </c>
      <c r="C63" s="43"/>
      <c r="D63" s="71"/>
      <c r="E63" s="70">
        <f>D64+D65+D66</f>
        <v>1585109</v>
      </c>
      <c r="F63" s="57"/>
      <c r="G63" s="3"/>
      <c r="H63" s="71"/>
      <c r="I63" s="70">
        <f>H64+H65+H66</f>
        <v>1153330</v>
      </c>
      <c r="J63" s="57"/>
    </row>
    <row r="64" spans="2:10" ht="15.75" x14ac:dyDescent="0.25">
      <c r="B64" s="61" t="s">
        <v>18</v>
      </c>
      <c r="C64" s="44"/>
      <c r="D64" s="49">
        <v>1492360</v>
      </c>
      <c r="E64" s="36"/>
      <c r="F64" s="58"/>
      <c r="G64" s="4"/>
      <c r="H64" s="49">
        <v>885262</v>
      </c>
      <c r="I64" s="36"/>
      <c r="J64" s="58"/>
    </row>
    <row r="65" spans="2:10" ht="15.75" x14ac:dyDescent="0.25">
      <c r="B65" s="61" t="s">
        <v>53</v>
      </c>
      <c r="C65" s="44"/>
      <c r="D65" s="49">
        <v>779498</v>
      </c>
      <c r="E65" s="53"/>
      <c r="F65" s="53"/>
      <c r="G65" s="45"/>
      <c r="H65" s="49">
        <v>746720</v>
      </c>
      <c r="I65" s="53"/>
      <c r="J65" s="53"/>
    </row>
    <row r="66" spans="2:10" ht="15.75" x14ac:dyDescent="0.25">
      <c r="B66" s="61" t="s">
        <v>78</v>
      </c>
      <c r="C66" s="44"/>
      <c r="D66" s="59">
        <v>-686749</v>
      </c>
      <c r="E66" s="52"/>
      <c r="F66" s="57"/>
      <c r="G66" s="3"/>
      <c r="H66" s="59">
        <v>-478652</v>
      </c>
      <c r="I66" s="52"/>
      <c r="J66" s="57"/>
    </row>
    <row r="67" spans="2:10" ht="15.75" x14ac:dyDescent="0.25">
      <c r="B67" s="73" t="s">
        <v>44</v>
      </c>
      <c r="C67" s="43"/>
      <c r="D67" s="71"/>
      <c r="E67" s="70">
        <v>80459</v>
      </c>
      <c r="F67" s="57"/>
      <c r="G67" s="3"/>
      <c r="H67" s="71"/>
      <c r="I67" s="70">
        <v>96526</v>
      </c>
      <c r="J67" s="57"/>
    </row>
    <row r="68" spans="2:10" ht="15.75" customHeight="1" thickBot="1" x14ac:dyDescent="0.3">
      <c r="B68" s="2"/>
      <c r="C68" s="60"/>
      <c r="D68" s="51"/>
      <c r="E68" s="51"/>
      <c r="F68" s="58"/>
      <c r="G68" s="4"/>
      <c r="H68" s="51"/>
      <c r="I68" s="51"/>
      <c r="J68" s="58"/>
    </row>
    <row r="69" spans="2:10" ht="24" customHeight="1" thickBot="1" x14ac:dyDescent="0.35">
      <c r="B69" s="62" t="s">
        <v>19</v>
      </c>
      <c r="C69" s="21"/>
      <c r="D69" s="16"/>
      <c r="E69" s="17"/>
      <c r="F69" s="66">
        <f>F10+F48</f>
        <v>289120985</v>
      </c>
      <c r="G69" s="39"/>
      <c r="H69" s="16"/>
      <c r="I69" s="17"/>
      <c r="J69" s="66">
        <f>J10+J48</f>
        <v>282807345</v>
      </c>
    </row>
    <row r="70" spans="2:10" ht="18.75" x14ac:dyDescent="0.3">
      <c r="B70" s="85"/>
      <c r="C70" s="85"/>
      <c r="D70" s="9"/>
      <c r="E70" s="10"/>
      <c r="F70" s="13"/>
      <c r="G70" s="13"/>
      <c r="H70" s="9"/>
      <c r="I70" s="10"/>
      <c r="J70" s="13"/>
    </row>
    <row r="71" spans="2:10" ht="18.75" x14ac:dyDescent="0.3">
      <c r="B71" s="85"/>
      <c r="C71" s="85"/>
      <c r="D71" s="9"/>
      <c r="E71" s="10"/>
      <c r="F71" s="13"/>
      <c r="G71" s="13"/>
      <c r="H71" s="9"/>
      <c r="I71" s="10"/>
      <c r="J71" s="13"/>
    </row>
    <row r="72" spans="2:10" ht="18.75" x14ac:dyDescent="0.3">
      <c r="B72" s="85"/>
      <c r="C72" s="85"/>
      <c r="D72" s="9"/>
      <c r="E72" s="10"/>
      <c r="F72" s="13"/>
      <c r="G72" s="13"/>
      <c r="H72" s="9"/>
      <c r="I72" s="10"/>
      <c r="J72" s="13"/>
    </row>
    <row r="73" spans="2:10" ht="18.75" x14ac:dyDescent="0.3">
      <c r="B73" s="104"/>
      <c r="C73" s="104"/>
      <c r="D73" s="104"/>
      <c r="E73" s="104"/>
      <c r="F73" s="104"/>
      <c r="G73" s="104"/>
      <c r="H73" s="104"/>
      <c r="I73" s="104"/>
      <c r="J73" s="104"/>
    </row>
    <row r="74" spans="2:10" ht="18.75" x14ac:dyDescent="0.3">
      <c r="B74" s="85"/>
      <c r="C74" s="85"/>
      <c r="D74" s="9"/>
      <c r="E74" s="10"/>
      <c r="F74" s="13"/>
      <c r="G74" s="13"/>
      <c r="H74" s="9"/>
      <c r="I74" s="10"/>
      <c r="J74" s="13"/>
    </row>
    <row r="75" spans="2:10" ht="18.75" x14ac:dyDescent="0.3">
      <c r="B75" s="95" t="s">
        <v>88</v>
      </c>
      <c r="C75" s="95"/>
      <c r="D75" s="95"/>
      <c r="E75" s="95"/>
      <c r="F75" s="95"/>
      <c r="G75" s="95"/>
      <c r="H75" s="95"/>
      <c r="I75" s="95"/>
      <c r="J75" s="95"/>
    </row>
    <row r="76" spans="2:10" ht="18.75" x14ac:dyDescent="0.3">
      <c r="B76" s="85"/>
      <c r="C76" s="85"/>
      <c r="D76" s="9"/>
      <c r="E76" s="10"/>
      <c r="F76" s="13"/>
      <c r="G76" s="13"/>
      <c r="H76" s="9"/>
      <c r="I76" s="10"/>
      <c r="J76" s="13"/>
    </row>
    <row r="77" spans="2:10" ht="18.75" x14ac:dyDescent="0.3">
      <c r="B77" s="91"/>
      <c r="C77" s="91"/>
      <c r="D77" s="9"/>
      <c r="E77" s="10"/>
      <c r="F77" s="13"/>
      <c r="G77" s="13"/>
      <c r="H77" s="9"/>
      <c r="I77" s="10"/>
      <c r="J77" s="13"/>
    </row>
    <row r="78" spans="2:10" ht="18.75" x14ac:dyDescent="0.3">
      <c r="B78" s="91"/>
      <c r="C78" s="91"/>
      <c r="D78" s="9"/>
      <c r="E78" s="10"/>
      <c r="F78" s="13"/>
      <c r="G78" s="13"/>
      <c r="H78" s="9"/>
      <c r="I78" s="10"/>
      <c r="J78" s="13"/>
    </row>
    <row r="79" spans="2:10" ht="18.75" x14ac:dyDescent="0.3">
      <c r="B79" s="85"/>
      <c r="C79" s="85"/>
      <c r="D79" s="9"/>
      <c r="E79" s="10"/>
      <c r="F79" s="13"/>
      <c r="G79" s="13"/>
      <c r="H79" s="9"/>
      <c r="I79" s="10"/>
      <c r="J79" s="13"/>
    </row>
    <row r="80" spans="2:10" ht="18.75" x14ac:dyDescent="0.3">
      <c r="B80" s="85"/>
      <c r="C80" s="85"/>
      <c r="D80" s="9"/>
      <c r="E80" s="10"/>
      <c r="F80" s="94" t="s">
        <v>103</v>
      </c>
      <c r="G80" s="94"/>
      <c r="H80" s="94"/>
      <c r="I80" s="94"/>
      <c r="J80" s="94"/>
    </row>
    <row r="81" spans="2:20" ht="18.75" x14ac:dyDescent="0.3">
      <c r="B81" s="93"/>
      <c r="C81" s="93"/>
      <c r="D81" s="93"/>
      <c r="E81" s="93"/>
      <c r="F81" s="95" t="s">
        <v>104</v>
      </c>
      <c r="G81" s="95"/>
      <c r="H81" s="95"/>
      <c r="I81" s="95"/>
      <c r="J81" s="95"/>
    </row>
    <row r="82" spans="2:20" ht="18.75" x14ac:dyDescent="0.3">
      <c r="B82" s="85"/>
      <c r="C82" s="85"/>
      <c r="D82" s="9"/>
      <c r="E82" s="10"/>
      <c r="F82" s="13"/>
      <c r="G82" s="13"/>
      <c r="H82" s="9"/>
      <c r="I82" s="10"/>
      <c r="J82" s="13"/>
    </row>
    <row r="83" spans="2:20" ht="18.75" x14ac:dyDescent="0.3">
      <c r="B83" s="85"/>
      <c r="C83" s="85"/>
      <c r="D83" s="9"/>
      <c r="E83" s="10"/>
      <c r="F83" s="13"/>
      <c r="G83" s="13"/>
      <c r="H83" s="9"/>
      <c r="I83" s="10"/>
      <c r="J83" s="13"/>
    </row>
    <row r="84" spans="2:20" ht="47.25" customHeight="1" x14ac:dyDescent="0.35">
      <c r="B84" s="96" t="s">
        <v>79</v>
      </c>
      <c r="C84" s="96"/>
      <c r="D84" s="96"/>
      <c r="E84" s="96"/>
      <c r="F84" s="96"/>
      <c r="G84" s="96"/>
      <c r="H84" s="96"/>
      <c r="I84" s="96"/>
      <c r="J84" s="96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2:20" ht="33" customHeight="1" x14ac:dyDescent="0.25">
      <c r="B85" s="97" t="s">
        <v>80</v>
      </c>
      <c r="C85" s="97"/>
      <c r="D85" s="97"/>
      <c r="E85" s="97"/>
      <c r="F85" s="97"/>
      <c r="G85" s="97"/>
      <c r="H85" s="97"/>
      <c r="I85" s="97"/>
      <c r="J85" s="97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2:20" ht="25.5" x14ac:dyDescent="0.25">
      <c r="B86" s="98">
        <v>44196</v>
      </c>
      <c r="C86" s="98"/>
      <c r="D86" s="98"/>
      <c r="E86" s="98"/>
      <c r="F86" s="98"/>
      <c r="G86" s="98"/>
      <c r="H86" s="98"/>
      <c r="I86" s="98"/>
      <c r="J86" s="9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2:20" ht="20.25" customHeight="1" x14ac:dyDescent="0.25">
      <c r="B87" s="98" t="s">
        <v>81</v>
      </c>
      <c r="C87" s="98"/>
      <c r="D87" s="98"/>
      <c r="E87" s="98"/>
      <c r="F87" s="98"/>
      <c r="G87" s="98"/>
      <c r="H87" s="98"/>
      <c r="I87" s="98"/>
      <c r="J87" s="98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2:20" hidden="1" x14ac:dyDescent="0.25">
      <c r="B88" s="5"/>
      <c r="C88" s="5"/>
      <c r="D88" s="7"/>
      <c r="E88" s="7"/>
      <c r="F88" s="3"/>
      <c r="G88" s="3"/>
      <c r="H88" s="7"/>
      <c r="I88" s="7"/>
      <c r="J88" s="3"/>
    </row>
    <row r="89" spans="2:20" hidden="1" x14ac:dyDescent="0.25"/>
    <row r="90" spans="2:20" hidden="1" x14ac:dyDescent="0.25"/>
    <row r="91" spans="2:20" ht="35.25" customHeight="1" x14ac:dyDescent="0.25"/>
    <row r="92" spans="2:20" ht="22.5" customHeight="1" x14ac:dyDescent="0.3">
      <c r="D92" s="47"/>
      <c r="E92" s="47"/>
      <c r="F92" s="47"/>
      <c r="G92" s="46"/>
      <c r="H92" s="99"/>
      <c r="I92" s="99"/>
      <c r="J92" s="99"/>
    </row>
    <row r="93" spans="2:20" ht="26.25" customHeight="1" x14ac:dyDescent="0.3">
      <c r="D93" s="100" t="s">
        <v>86</v>
      </c>
      <c r="E93" s="101"/>
      <c r="F93" s="102"/>
      <c r="G93" s="46"/>
      <c r="H93" s="100" t="s">
        <v>87</v>
      </c>
      <c r="I93" s="101"/>
      <c r="J93" s="102"/>
    </row>
    <row r="94" spans="2:20" ht="26.25" customHeight="1" x14ac:dyDescent="0.3">
      <c r="B94" s="6" t="s">
        <v>20</v>
      </c>
      <c r="C94" s="6"/>
      <c r="D94" s="103">
        <v>44196</v>
      </c>
      <c r="E94" s="103"/>
      <c r="F94" s="103"/>
      <c r="G94" s="42"/>
      <c r="H94" s="103" t="s">
        <v>92</v>
      </c>
      <c r="I94" s="103"/>
      <c r="J94" s="103"/>
    </row>
    <row r="95" spans="2:20" ht="17.25" customHeight="1" x14ac:dyDescent="0.3">
      <c r="B95" s="6"/>
      <c r="C95" s="6"/>
      <c r="D95" s="8"/>
      <c r="E95" s="8"/>
      <c r="F95" s="1"/>
      <c r="G95" s="38"/>
      <c r="H95" s="8"/>
      <c r="I95" s="8"/>
      <c r="J95" s="1"/>
    </row>
    <row r="96" spans="2:20" ht="24" customHeight="1" x14ac:dyDescent="0.3">
      <c r="B96" s="65" t="s">
        <v>60</v>
      </c>
      <c r="C96" s="33"/>
      <c r="D96" s="82"/>
      <c r="E96" s="82"/>
      <c r="F96" s="83">
        <f>E99+E102+E106+E111+E115+E119</f>
        <v>60502194</v>
      </c>
      <c r="G96" s="35"/>
      <c r="H96" s="82"/>
      <c r="I96" s="82"/>
      <c r="J96" s="83">
        <f>I99+I102+I106+I111+I115+I119</f>
        <v>59309436</v>
      </c>
    </row>
    <row r="97" spans="2:10" ht="18.75" hidden="1" customHeight="1" x14ac:dyDescent="0.3">
      <c r="B97" s="14"/>
      <c r="C97" s="14"/>
      <c r="D97" s="7"/>
      <c r="E97" s="7"/>
      <c r="F97" s="12"/>
      <c r="G97" s="12"/>
      <c r="H97" s="7"/>
      <c r="I97" s="7"/>
      <c r="J97" s="12"/>
    </row>
    <row r="98" spans="2:10" ht="8.25" customHeight="1" x14ac:dyDescent="0.3">
      <c r="B98" s="14"/>
      <c r="D98" s="7"/>
      <c r="E98" s="7"/>
      <c r="F98" s="12"/>
      <c r="G98" s="12"/>
      <c r="H98" s="7"/>
      <c r="I98" s="7"/>
      <c r="J98" s="12"/>
    </row>
    <row r="99" spans="2:10" ht="15.75" x14ac:dyDescent="0.25">
      <c r="B99" s="73" t="s">
        <v>21</v>
      </c>
      <c r="D99" s="77"/>
      <c r="E99" s="76">
        <v>20497</v>
      </c>
      <c r="F99" s="3"/>
      <c r="G99" s="3"/>
      <c r="H99" s="77"/>
      <c r="I99" s="76">
        <v>1176</v>
      </c>
      <c r="J99" s="3"/>
    </row>
    <row r="100" spans="2:10" ht="15" hidden="1" customHeight="1" x14ac:dyDescent="0.25">
      <c r="B100" s="74" t="s">
        <v>54</v>
      </c>
      <c r="D100" s="75"/>
      <c r="E100" s="80"/>
      <c r="F100" s="4"/>
      <c r="G100" s="4"/>
      <c r="H100" s="75"/>
      <c r="I100" s="80"/>
      <c r="J100" s="4"/>
    </row>
    <row r="101" spans="2:10" ht="15" hidden="1" customHeight="1" x14ac:dyDescent="0.25">
      <c r="B101" s="74" t="s">
        <v>55</v>
      </c>
      <c r="D101" s="75"/>
      <c r="E101" s="80"/>
      <c r="F101" s="4"/>
      <c r="G101" s="4"/>
      <c r="H101" s="75"/>
      <c r="I101" s="80"/>
      <c r="J101" s="4"/>
    </row>
    <row r="102" spans="2:10" ht="15.75" x14ac:dyDescent="0.25">
      <c r="B102" s="73" t="s">
        <v>22</v>
      </c>
      <c r="D102" s="80"/>
      <c r="E102" s="76">
        <f>D103+D104+D105</f>
        <v>2964442</v>
      </c>
      <c r="F102" s="4"/>
      <c r="G102" s="4"/>
      <c r="H102" s="80"/>
      <c r="I102" s="76">
        <f>H103+H104+H105</f>
        <v>5089388</v>
      </c>
      <c r="J102" s="4"/>
    </row>
    <row r="103" spans="2:10" ht="15.75" x14ac:dyDescent="0.25">
      <c r="B103" s="61" t="s">
        <v>24</v>
      </c>
      <c r="D103" s="11">
        <v>2962942</v>
      </c>
      <c r="E103" s="8"/>
      <c r="F103" s="3"/>
      <c r="G103" s="3"/>
      <c r="H103" s="11">
        <v>4327456</v>
      </c>
      <c r="I103" s="8"/>
      <c r="J103" s="3"/>
    </row>
    <row r="104" spans="2:10" x14ac:dyDescent="0.25">
      <c r="B104" s="5" t="s">
        <v>97</v>
      </c>
      <c r="D104" s="11">
        <v>0</v>
      </c>
      <c r="E104" s="8"/>
      <c r="F104" s="3"/>
      <c r="G104" s="3"/>
      <c r="H104" s="11">
        <v>760432</v>
      </c>
      <c r="I104" s="8"/>
      <c r="J104" s="3"/>
    </row>
    <row r="105" spans="2:10" x14ac:dyDescent="0.25">
      <c r="B105" s="5" t="s">
        <v>56</v>
      </c>
      <c r="D105" s="11">
        <v>1500</v>
      </c>
      <c r="E105" s="12"/>
      <c r="F105" s="3"/>
      <c r="G105" s="3"/>
      <c r="H105" s="11">
        <v>1500</v>
      </c>
      <c r="I105" s="12"/>
      <c r="J105" s="3"/>
    </row>
    <row r="106" spans="2:10" ht="15.75" x14ac:dyDescent="0.25">
      <c r="B106" s="73" t="s">
        <v>25</v>
      </c>
      <c r="D106" s="77"/>
      <c r="E106" s="76">
        <f>+D109+D108+D110+D107</f>
        <v>699837</v>
      </c>
      <c r="F106" s="4"/>
      <c r="G106" s="4"/>
      <c r="H106" s="77"/>
      <c r="I106" s="76">
        <f>+H109+H108+H110+H107</f>
        <v>1113525</v>
      </c>
      <c r="J106" s="4"/>
    </row>
    <row r="107" spans="2:10" ht="15.75" x14ac:dyDescent="0.25">
      <c r="B107" s="61" t="s">
        <v>61</v>
      </c>
      <c r="D107" s="22">
        <v>77141</v>
      </c>
      <c r="F107" s="4"/>
      <c r="G107" s="4"/>
      <c r="H107" s="22">
        <v>547004</v>
      </c>
      <c r="J107" s="4"/>
    </row>
    <row r="108" spans="2:10" ht="15.75" x14ac:dyDescent="0.25">
      <c r="B108" s="61" t="s">
        <v>91</v>
      </c>
      <c r="D108" s="22">
        <v>38680</v>
      </c>
      <c r="F108" s="4"/>
      <c r="G108" s="4"/>
      <c r="H108" s="22">
        <v>39658</v>
      </c>
      <c r="J108" s="4"/>
    </row>
    <row r="109" spans="2:10" ht="15.75" x14ac:dyDescent="0.25">
      <c r="B109" s="61" t="s">
        <v>23</v>
      </c>
      <c r="D109" s="22">
        <v>181053</v>
      </c>
      <c r="F109" s="4"/>
      <c r="G109" s="4"/>
      <c r="H109" s="22">
        <v>5568</v>
      </c>
      <c r="J109" s="4"/>
    </row>
    <row r="110" spans="2:10" ht="15.75" x14ac:dyDescent="0.25">
      <c r="B110" s="61" t="s">
        <v>69</v>
      </c>
      <c r="D110" s="22">
        <v>402963</v>
      </c>
      <c r="F110" s="4"/>
      <c r="G110" s="4"/>
      <c r="H110" s="22">
        <f>521653-358</f>
        <v>521295</v>
      </c>
      <c r="J110" s="4"/>
    </row>
    <row r="111" spans="2:10" ht="15.75" customHeight="1" x14ac:dyDescent="0.25">
      <c r="B111" s="73" t="s">
        <v>82</v>
      </c>
      <c r="D111" s="77"/>
      <c r="E111" s="76">
        <f>D113+D112+D114</f>
        <v>2001432</v>
      </c>
      <c r="H111" s="77"/>
      <c r="I111" s="76">
        <f>H113+H112+H114</f>
        <v>1354438</v>
      </c>
    </row>
    <row r="112" spans="2:10" ht="15.75" x14ac:dyDescent="0.25">
      <c r="B112" s="61" t="s">
        <v>26</v>
      </c>
      <c r="C112" s="5"/>
      <c r="D112" s="11">
        <v>1552869</v>
      </c>
      <c r="E112" s="7"/>
      <c r="F112" s="3"/>
      <c r="G112" s="3"/>
      <c r="H112" s="11">
        <v>741527</v>
      </c>
      <c r="I112" s="7"/>
      <c r="J112" s="3"/>
    </row>
    <row r="113" spans="1:10" ht="15.75" x14ac:dyDescent="0.25">
      <c r="B113" s="61" t="s">
        <v>27</v>
      </c>
      <c r="C113" s="5"/>
      <c r="D113" s="11">
        <v>420799</v>
      </c>
      <c r="E113" s="7"/>
      <c r="F113" s="3"/>
      <c r="G113" s="3"/>
      <c r="H113" s="11">
        <v>596753</v>
      </c>
      <c r="I113" s="7"/>
      <c r="J113" s="3"/>
    </row>
    <row r="114" spans="1:10" ht="15.75" x14ac:dyDescent="0.25">
      <c r="B114" s="61" t="s">
        <v>70</v>
      </c>
      <c r="C114" s="5"/>
      <c r="D114" s="11">
        <f>11518+16246</f>
        <v>27764</v>
      </c>
      <c r="E114" s="7"/>
      <c r="F114" s="3"/>
      <c r="G114" s="3"/>
      <c r="H114" s="11">
        <v>16158</v>
      </c>
      <c r="I114" s="7"/>
      <c r="J114" s="3"/>
    </row>
    <row r="115" spans="1:10" ht="15.75" x14ac:dyDescent="0.25">
      <c r="B115" s="73" t="s">
        <v>83</v>
      </c>
      <c r="D115" s="75"/>
      <c r="E115" s="76">
        <f>D117+D116</f>
        <v>3116758</v>
      </c>
      <c r="F115" s="3"/>
      <c r="G115" s="3"/>
      <c r="H115" s="75"/>
      <c r="I115" s="76">
        <f>H117</f>
        <v>2329243</v>
      </c>
      <c r="J115" s="3"/>
    </row>
    <row r="116" spans="1:10" ht="15.75" x14ac:dyDescent="0.25">
      <c r="B116" s="61" t="s">
        <v>98</v>
      </c>
      <c r="C116" s="5"/>
      <c r="D116" s="11">
        <v>2062933</v>
      </c>
      <c r="F116" s="3"/>
      <c r="G116" s="3"/>
      <c r="H116" s="11">
        <v>0</v>
      </c>
      <c r="J116" s="3"/>
    </row>
    <row r="117" spans="1:10" ht="15.75" x14ac:dyDescent="0.25">
      <c r="B117" s="61" t="s">
        <v>62</v>
      </c>
      <c r="C117" s="5"/>
      <c r="D117" s="11">
        <v>1053825</v>
      </c>
      <c r="F117" s="3"/>
      <c r="G117" s="3"/>
      <c r="H117" s="11">
        <v>2329243</v>
      </c>
      <c r="J117" s="3"/>
    </row>
    <row r="118" spans="1:10" ht="15.75" x14ac:dyDescent="0.25">
      <c r="B118" s="73" t="s">
        <v>45</v>
      </c>
      <c r="D118" s="77"/>
      <c r="E118" s="76">
        <v>0</v>
      </c>
      <c r="H118" s="77"/>
      <c r="I118" s="76">
        <v>0</v>
      </c>
    </row>
    <row r="119" spans="1:10" ht="15.75" x14ac:dyDescent="0.25">
      <c r="B119" s="73" t="s">
        <v>57</v>
      </c>
      <c r="D119" s="77"/>
      <c r="E119" s="76">
        <f>D120+D121</f>
        <v>51699228</v>
      </c>
      <c r="H119" s="77"/>
      <c r="I119" s="76">
        <f>H120+H121</f>
        <v>49421666</v>
      </c>
    </row>
    <row r="120" spans="1:10" ht="15.75" x14ac:dyDescent="0.25">
      <c r="B120" s="61" t="s">
        <v>58</v>
      </c>
      <c r="C120" s="5"/>
      <c r="D120" s="11">
        <v>51697500</v>
      </c>
      <c r="H120" s="11">
        <v>49421666</v>
      </c>
    </row>
    <row r="121" spans="1:10" ht="15.75" x14ac:dyDescent="0.25">
      <c r="B121" s="61" t="s">
        <v>59</v>
      </c>
      <c r="C121" s="5"/>
      <c r="D121" s="11">
        <v>1728</v>
      </c>
      <c r="E121" s="7"/>
      <c r="F121" s="3"/>
      <c r="G121" s="3"/>
      <c r="H121" s="11">
        <v>0</v>
      </c>
      <c r="I121" s="7"/>
      <c r="J121" s="3"/>
    </row>
    <row r="122" spans="1:10" ht="15.75" x14ac:dyDescent="0.25">
      <c r="A122" s="23"/>
      <c r="B122" s="63"/>
      <c r="C122" s="23"/>
    </row>
    <row r="123" spans="1:10" ht="24" customHeight="1" x14ac:dyDescent="0.3">
      <c r="A123" s="23"/>
      <c r="B123" s="65" t="s">
        <v>63</v>
      </c>
      <c r="C123" s="33"/>
      <c r="D123" s="82"/>
      <c r="E123" s="82"/>
      <c r="F123" s="83">
        <v>0</v>
      </c>
      <c r="G123" s="35"/>
      <c r="H123" s="82"/>
      <c r="I123" s="82"/>
      <c r="J123" s="83">
        <v>0</v>
      </c>
    </row>
    <row r="124" spans="1:10" ht="15" hidden="1" customHeight="1" x14ac:dyDescent="0.25">
      <c r="A124" s="23"/>
      <c r="B124" s="29" t="s">
        <v>39</v>
      </c>
      <c r="C124" s="32"/>
      <c r="D124" s="24"/>
      <c r="E124" s="25"/>
      <c r="F124" s="26"/>
      <c r="G124" s="40"/>
      <c r="H124" s="24"/>
      <c r="I124" s="25"/>
      <c r="J124" s="26"/>
    </row>
    <row r="125" spans="1:10" ht="15" hidden="1" customHeight="1" x14ac:dyDescent="0.25">
      <c r="A125" s="23"/>
      <c r="B125" s="30" t="s">
        <v>71</v>
      </c>
      <c r="C125" s="44"/>
      <c r="D125" s="27"/>
      <c r="E125" s="25"/>
      <c r="F125" s="26"/>
      <c r="G125" s="40"/>
      <c r="H125" s="27"/>
      <c r="I125" s="25"/>
      <c r="J125" s="26"/>
    </row>
    <row r="126" spans="1:10" ht="15" hidden="1" customHeight="1" x14ac:dyDescent="0.25">
      <c r="A126" s="23"/>
      <c r="B126" s="30" t="s">
        <v>72</v>
      </c>
      <c r="C126" s="44"/>
      <c r="D126" s="27"/>
      <c r="E126" s="25"/>
      <c r="F126" s="26"/>
      <c r="G126" s="40"/>
      <c r="H126" s="27"/>
      <c r="I126" s="25"/>
      <c r="J126" s="26"/>
    </row>
    <row r="127" spans="1:10" ht="15" hidden="1" customHeight="1" x14ac:dyDescent="0.25">
      <c r="A127" s="23"/>
      <c r="B127" s="30" t="s">
        <v>73</v>
      </c>
      <c r="C127" s="44"/>
      <c r="D127" s="27"/>
      <c r="E127" s="25"/>
      <c r="F127" s="26"/>
      <c r="G127" s="40"/>
      <c r="H127" s="27"/>
      <c r="I127" s="25"/>
      <c r="J127" s="26"/>
    </row>
    <row r="128" spans="1:10" ht="15.75" hidden="1" customHeight="1" x14ac:dyDescent="0.25">
      <c r="A128" s="23"/>
      <c r="B128" s="31" t="s">
        <v>21</v>
      </c>
      <c r="C128" s="43"/>
      <c r="D128" s="24"/>
      <c r="E128" s="25"/>
      <c r="F128" s="26"/>
      <c r="G128" s="40"/>
      <c r="H128" s="24"/>
      <c r="I128" s="25"/>
      <c r="J128" s="26"/>
    </row>
    <row r="129" spans="1:15" ht="15.75" hidden="1" customHeight="1" x14ac:dyDescent="0.25">
      <c r="A129" s="23"/>
      <c r="B129" s="31" t="s">
        <v>64</v>
      </c>
      <c r="C129" s="43"/>
      <c r="D129" s="24"/>
      <c r="E129" s="25"/>
      <c r="F129" s="28"/>
      <c r="G129" s="41"/>
      <c r="H129" s="24"/>
      <c r="I129" s="25"/>
      <c r="J129" s="28"/>
    </row>
    <row r="130" spans="1:15" ht="15.75" hidden="1" customHeight="1" x14ac:dyDescent="0.25">
      <c r="A130" s="23"/>
      <c r="B130" s="31" t="s">
        <v>65</v>
      </c>
      <c r="C130" s="43"/>
      <c r="D130" s="24"/>
      <c r="E130" s="25"/>
      <c r="F130" s="28"/>
      <c r="G130" s="41"/>
      <c r="H130" s="24"/>
      <c r="I130" s="25"/>
      <c r="J130" s="28"/>
    </row>
    <row r="131" spans="1:15" ht="15.75" hidden="1" customHeight="1" x14ac:dyDescent="0.25">
      <c r="A131" s="23"/>
      <c r="B131" s="31" t="s">
        <v>66</v>
      </c>
      <c r="C131" s="43"/>
      <c r="D131" s="24"/>
      <c r="E131" s="25"/>
      <c r="F131" s="28"/>
      <c r="G131" s="41"/>
      <c r="H131" s="24"/>
      <c r="I131" s="25"/>
      <c r="J131" s="28"/>
    </row>
    <row r="132" spans="1:15" ht="15" hidden="1" customHeight="1" x14ac:dyDescent="0.25">
      <c r="A132" s="23"/>
      <c r="B132" s="29"/>
      <c r="C132" s="32"/>
      <c r="D132" s="27"/>
      <c r="E132" s="25"/>
      <c r="F132" s="26"/>
      <c r="G132" s="40"/>
      <c r="H132" s="27"/>
      <c r="I132" s="25"/>
      <c r="J132" s="26"/>
    </row>
    <row r="133" spans="1:15" x14ac:dyDescent="0.25">
      <c r="A133" s="23"/>
      <c r="B133" s="32"/>
      <c r="C133" s="32"/>
      <c r="D133" s="27"/>
      <c r="E133" s="25"/>
      <c r="F133" s="26"/>
      <c r="G133" s="40"/>
      <c r="H133" s="27"/>
      <c r="I133" s="25"/>
      <c r="J133" s="26"/>
    </row>
    <row r="134" spans="1:15" ht="24" customHeight="1" x14ac:dyDescent="0.3">
      <c r="A134" s="23"/>
      <c r="B134" s="65" t="s">
        <v>5</v>
      </c>
      <c r="C134" s="33"/>
      <c r="D134" s="82"/>
      <c r="E134" s="82"/>
      <c r="F134" s="83">
        <f>E136+E137</f>
        <v>228618791</v>
      </c>
      <c r="G134" s="35"/>
      <c r="H134" s="82"/>
      <c r="I134" s="82"/>
      <c r="J134" s="83">
        <f>I136+I137</f>
        <v>223497909</v>
      </c>
    </row>
    <row r="135" spans="1:15" ht="7.5" customHeight="1" x14ac:dyDescent="0.25">
      <c r="A135" s="23"/>
      <c r="B135" s="33"/>
      <c r="C135" s="33"/>
      <c r="D135" s="34"/>
      <c r="E135" s="34"/>
      <c r="F135" s="35"/>
      <c r="G135" s="35"/>
      <c r="H135" s="34"/>
      <c r="I135" s="34"/>
      <c r="J135" s="35"/>
    </row>
    <row r="136" spans="1:15" ht="15.75" x14ac:dyDescent="0.25">
      <c r="B136" s="73" t="s">
        <v>74</v>
      </c>
      <c r="C136" s="22"/>
      <c r="D136" s="77"/>
      <c r="E136" s="76">
        <f>197785027+25712881</f>
        <v>223497908</v>
      </c>
      <c r="F136" s="4"/>
      <c r="G136" s="4"/>
      <c r="H136" s="77"/>
      <c r="I136" s="76">
        <f>188765657+358-9201811</f>
        <v>179564204</v>
      </c>
      <c r="J136" s="4"/>
    </row>
    <row r="137" spans="1:15" ht="15.75" x14ac:dyDescent="0.25">
      <c r="B137" s="73" t="s">
        <v>99</v>
      </c>
      <c r="C137" s="22"/>
      <c r="D137" s="78"/>
      <c r="E137" s="89">
        <f>D139</f>
        <v>5120883</v>
      </c>
      <c r="F137" s="3"/>
      <c r="G137" s="3"/>
      <c r="H137" s="78"/>
      <c r="I137" s="79">
        <f>H138</f>
        <v>43933705</v>
      </c>
      <c r="J137" s="3"/>
    </row>
    <row r="138" spans="1:15" ht="15.75" x14ac:dyDescent="0.25">
      <c r="B138" s="61" t="s">
        <v>101</v>
      </c>
      <c r="C138" s="22"/>
      <c r="D138" s="37">
        <v>0</v>
      </c>
      <c r="E138" s="84"/>
      <c r="F138" s="3"/>
      <c r="G138" s="3"/>
      <c r="H138" s="37">
        <v>43933705</v>
      </c>
      <c r="I138" s="84"/>
      <c r="J138" s="3"/>
    </row>
    <row r="139" spans="1:15" ht="15.75" x14ac:dyDescent="0.25">
      <c r="B139" s="61" t="s">
        <v>100</v>
      </c>
      <c r="C139" s="22"/>
      <c r="D139" s="90">
        <v>5120883</v>
      </c>
      <c r="E139" s="87"/>
      <c r="F139" s="4"/>
      <c r="G139" s="4"/>
      <c r="H139" s="37">
        <v>0</v>
      </c>
      <c r="I139" s="87"/>
      <c r="J139" s="4"/>
    </row>
    <row r="140" spans="1:15" ht="15" customHeight="1" thickBot="1" x14ac:dyDescent="0.3">
      <c r="B140" s="5"/>
      <c r="C140" s="22"/>
      <c r="D140" s="22"/>
      <c r="E140" s="25"/>
      <c r="F140" s="4"/>
      <c r="G140" s="4"/>
      <c r="H140" s="22"/>
      <c r="I140" s="25"/>
      <c r="J140" s="4"/>
      <c r="O140" s="81"/>
    </row>
    <row r="141" spans="1:15" ht="24" customHeight="1" thickBot="1" x14ac:dyDescent="0.35">
      <c r="B141" s="62" t="s">
        <v>28</v>
      </c>
      <c r="C141" s="22"/>
      <c r="D141" s="27"/>
      <c r="E141" s="23"/>
      <c r="F141" s="66">
        <f>F134+F123+F96</f>
        <v>289120985</v>
      </c>
      <c r="G141" s="88"/>
      <c r="H141" s="27"/>
      <c r="I141" s="23"/>
      <c r="J141" s="66">
        <f>J134+J123+J96</f>
        <v>282807345</v>
      </c>
    </row>
    <row r="142" spans="1:15" x14ac:dyDescent="0.25">
      <c r="C142" s="22"/>
    </row>
    <row r="143" spans="1:15" ht="18.75" x14ac:dyDescent="0.3">
      <c r="B143" s="92"/>
      <c r="C143" s="92"/>
      <c r="D143" s="9"/>
      <c r="E143" s="10"/>
      <c r="F143" s="13"/>
      <c r="G143" s="13"/>
      <c r="H143" s="9"/>
      <c r="I143" s="10"/>
      <c r="J143" s="13"/>
    </row>
    <row r="144" spans="1:15" ht="18.75" x14ac:dyDescent="0.3">
      <c r="B144" s="92"/>
      <c r="C144" s="92"/>
      <c r="D144" s="9"/>
      <c r="E144" s="10"/>
      <c r="F144" s="13"/>
      <c r="G144" s="13"/>
      <c r="H144" s="9"/>
      <c r="I144" s="10"/>
      <c r="J144" s="13"/>
    </row>
    <row r="145" spans="2:10" ht="18.75" x14ac:dyDescent="0.3">
      <c r="B145" s="104"/>
      <c r="C145" s="104"/>
      <c r="D145" s="104"/>
      <c r="E145" s="104"/>
      <c r="F145" s="104"/>
      <c r="G145" s="104"/>
      <c r="H145" s="104"/>
      <c r="I145" s="104"/>
      <c r="J145" s="104"/>
    </row>
    <row r="146" spans="2:10" ht="18.75" x14ac:dyDescent="0.3">
      <c r="B146" s="92"/>
      <c r="C146" s="92"/>
      <c r="D146" s="9"/>
      <c r="E146" s="10"/>
      <c r="F146" s="13"/>
      <c r="G146" s="13"/>
      <c r="H146" s="9"/>
      <c r="I146" s="10"/>
      <c r="J146" s="13"/>
    </row>
    <row r="147" spans="2:10" ht="18.75" x14ac:dyDescent="0.3">
      <c r="B147" s="95" t="s">
        <v>88</v>
      </c>
      <c r="C147" s="95"/>
      <c r="D147" s="95"/>
      <c r="E147" s="95"/>
      <c r="F147" s="95"/>
      <c r="G147" s="95"/>
      <c r="H147" s="95"/>
      <c r="I147" s="95"/>
      <c r="J147" s="95"/>
    </row>
    <row r="148" spans="2:10" ht="18.75" x14ac:dyDescent="0.3">
      <c r="B148" s="92"/>
      <c r="C148" s="92"/>
      <c r="D148" s="9"/>
      <c r="E148" s="10"/>
      <c r="F148" s="13"/>
      <c r="G148" s="13"/>
      <c r="H148" s="9"/>
      <c r="I148" s="10"/>
      <c r="J148" s="13"/>
    </row>
    <row r="149" spans="2:10" ht="18.75" x14ac:dyDescent="0.3">
      <c r="B149" s="92"/>
      <c r="C149" s="92"/>
      <c r="D149" s="9"/>
      <c r="E149" s="10"/>
      <c r="F149" s="13"/>
      <c r="G149" s="13"/>
      <c r="H149" s="9"/>
      <c r="I149" s="10"/>
      <c r="J149" s="13"/>
    </row>
    <row r="150" spans="2:10" ht="18.75" x14ac:dyDescent="0.3">
      <c r="B150" s="92"/>
      <c r="C150" s="92"/>
      <c r="D150" s="9"/>
      <c r="E150" s="10"/>
      <c r="F150" s="13"/>
      <c r="G150" s="13"/>
      <c r="H150" s="9"/>
      <c r="I150" s="10"/>
      <c r="J150" s="13"/>
    </row>
    <row r="151" spans="2:10" ht="18.75" x14ac:dyDescent="0.3">
      <c r="B151" s="92"/>
      <c r="C151" s="92"/>
      <c r="D151" s="9"/>
      <c r="E151" s="10"/>
      <c r="F151" s="13"/>
      <c r="G151" s="13"/>
      <c r="H151" s="9"/>
      <c r="I151" s="10"/>
      <c r="J151" s="13"/>
    </row>
    <row r="152" spans="2:10" ht="18.75" x14ac:dyDescent="0.3">
      <c r="B152" s="92"/>
      <c r="C152" s="92"/>
      <c r="D152" s="9"/>
      <c r="E152" s="10"/>
      <c r="F152" s="13"/>
      <c r="G152" s="13"/>
      <c r="H152" s="9"/>
      <c r="I152" s="10"/>
      <c r="J152" s="13"/>
    </row>
    <row r="153" spans="2:10" ht="18.75" x14ac:dyDescent="0.3">
      <c r="B153" s="92"/>
      <c r="C153" s="92"/>
      <c r="D153" s="9"/>
      <c r="E153" s="10"/>
      <c r="F153" s="13"/>
      <c r="G153" s="13"/>
      <c r="H153" s="9"/>
      <c r="I153" s="10"/>
      <c r="J153" s="13"/>
    </row>
    <row r="154" spans="2:10" ht="18.75" x14ac:dyDescent="0.3">
      <c r="B154" s="92"/>
      <c r="C154" s="92"/>
      <c r="D154" s="9"/>
      <c r="E154" s="10"/>
      <c r="F154" s="13"/>
      <c r="G154" s="13"/>
      <c r="H154" s="9"/>
      <c r="I154" s="10"/>
      <c r="J154" s="13"/>
    </row>
    <row r="157" spans="2:10" ht="18.75" x14ac:dyDescent="0.3">
      <c r="B157" s="92"/>
      <c r="C157" s="92"/>
      <c r="D157" s="9"/>
      <c r="E157" s="10"/>
      <c r="F157" s="13"/>
      <c r="G157" s="13"/>
      <c r="H157" s="9"/>
      <c r="I157" s="10"/>
      <c r="J157" s="13"/>
    </row>
    <row r="158" spans="2:10" ht="18.75" x14ac:dyDescent="0.3">
      <c r="B158" s="92"/>
      <c r="C158" s="92"/>
      <c r="D158" s="9"/>
      <c r="E158" s="10"/>
      <c r="F158" s="13"/>
      <c r="G158" s="13"/>
      <c r="H158" s="9"/>
      <c r="I158" s="10"/>
      <c r="J158" s="13"/>
    </row>
    <row r="171" spans="2:10" ht="18.75" x14ac:dyDescent="0.3">
      <c r="B171" s="92"/>
      <c r="C171" s="92"/>
      <c r="D171" s="9"/>
      <c r="E171" s="10"/>
      <c r="F171" s="94" t="s">
        <v>103</v>
      </c>
      <c r="G171" s="94"/>
      <c r="H171" s="94"/>
      <c r="I171" s="94"/>
      <c r="J171" s="94"/>
    </row>
    <row r="172" spans="2:10" ht="18.75" x14ac:dyDescent="0.3">
      <c r="B172" s="93"/>
      <c r="C172" s="93"/>
      <c r="D172" s="93"/>
      <c r="E172" s="93"/>
      <c r="F172" s="95" t="s">
        <v>104</v>
      </c>
      <c r="G172" s="95"/>
      <c r="H172" s="95"/>
      <c r="I172" s="95"/>
      <c r="J172" s="95"/>
    </row>
  </sheetData>
  <mergeCells count="26">
    <mergeCell ref="D94:F94"/>
    <mergeCell ref="H94:J94"/>
    <mergeCell ref="B147:J147"/>
    <mergeCell ref="B85:J85"/>
    <mergeCell ref="B86:J86"/>
    <mergeCell ref="B87:J87"/>
    <mergeCell ref="H92:J92"/>
    <mergeCell ref="D93:F93"/>
    <mergeCell ref="H93:J93"/>
    <mergeCell ref="B145:J145"/>
    <mergeCell ref="F171:J171"/>
    <mergeCell ref="F172:J172"/>
    <mergeCell ref="B84:J84"/>
    <mergeCell ref="B1:J1"/>
    <mergeCell ref="B2:J2"/>
    <mergeCell ref="B3:J3"/>
    <mergeCell ref="B4:J4"/>
    <mergeCell ref="H6:J6"/>
    <mergeCell ref="D7:F7"/>
    <mergeCell ref="H7:J7"/>
    <mergeCell ref="D8:F8"/>
    <mergeCell ref="H8:J8"/>
    <mergeCell ref="B73:J73"/>
    <mergeCell ref="B75:J75"/>
    <mergeCell ref="F81:J81"/>
    <mergeCell ref="F80:J80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C7F6F14E8E7A249BF0748EB53B06E93" ma:contentTypeVersion="5" ma:contentTypeDescription="Yeni belge oluşturun." ma:contentTypeScope="" ma:versionID="fa60b425a391502796a32080f55dd20c">
  <xsd:schema xmlns:xsd="http://www.w3.org/2001/XMLSchema" xmlns:xs="http://www.w3.org/2001/XMLSchema" xmlns:p="http://schemas.microsoft.com/office/2006/metadata/properties" xmlns:ns3="9795651a-3250-42f4-8fe7-2910cb564881" targetNamespace="http://schemas.microsoft.com/office/2006/metadata/properties" ma:root="true" ma:fieldsID="85b280239ce247b62e9f9de688818e70" ns3:_="">
    <xsd:import namespace="9795651a-3250-42f4-8fe7-2910cb5648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5651a-3250-42f4-8fe7-2910cb5648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8CF79C-1FFF-4CD3-9423-335298777DCC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9795651a-3250-42f4-8fe7-2910cb564881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C5B2452-E089-4093-BA2D-9D754760FF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1A61F-432B-435D-AAC8-E0FE54435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95651a-3250-42f4-8fe7-2910cb5648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31.12.2020 Konsolide Bilanço</vt:lpstr>
      <vt:lpstr>1</vt:lpstr>
      <vt:lpstr>'31.12.2020 Konsolide Bilanço'!Yazdırma_Alanı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Muhasebe2</dc:creator>
  <cp:lastModifiedBy>neslihan ornek</cp:lastModifiedBy>
  <cp:lastPrinted>2021-02-05T10:49:51Z</cp:lastPrinted>
  <dcterms:created xsi:type="dcterms:W3CDTF">2018-06-07T13:16:31Z</dcterms:created>
  <dcterms:modified xsi:type="dcterms:W3CDTF">2021-02-16T11:01:46Z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0x010100CC7F6F14E8E7A249BF0748EB53B06E93</vt:lpwstr>
  </property>
</Properties>
</file>